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04" windowWidth="20868" windowHeight="8484" activeTab="3"/>
  </bookViews>
  <sheets>
    <sheet name="CONTENIDO" sheetId="21" r:id="rId1"/>
    <sheet name="EMPRESAS - TIPO AERONAVE" sheetId="22" r:id="rId2"/>
    <sheet name="COBERTURA" sheetId="28" r:id="rId3"/>
    <sheet name="GRAFICAS" sheetId="30" r:id="rId4"/>
    <sheet name="PAX REGULAR NACIONAL  I SEM" sheetId="9" r:id="rId5"/>
    <sheet name="PAX-  EXTRAN I SEM " sheetId="24" r:id="rId6"/>
    <sheet name="CARGA -EXTRANJERA I SEM" sheetId="23" r:id="rId7"/>
    <sheet name="CARGA NAL  I SEM 2013" sheetId="5" r:id="rId8"/>
    <sheet name="COMERC. REGIONAL I SEM" sheetId="7" r:id="rId9"/>
    <sheet name="AEROTAXIS I SEM" sheetId="6" r:id="rId10"/>
    <sheet name="TRABAJ AEREOS ESPEC I SEM " sheetId="8" r:id="rId11"/>
    <sheet name="AVIACION AGRICOLA  I SEM 2013" sheetId="15" r:id="rId12"/>
    <sheet name="ESPECIAL DE CARGA 2013" sheetId="29" r:id="rId13"/>
  </sheet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I93" i="9" l="1"/>
  <c r="I94" i="9"/>
  <c r="I95" i="9"/>
  <c r="I96" i="9"/>
  <c r="I92" i="9"/>
  <c r="AM25" i="6" l="1"/>
  <c r="AN25" i="6"/>
  <c r="AO25" i="6"/>
  <c r="AM26" i="6"/>
  <c r="AN26" i="6"/>
  <c r="AO26" i="6"/>
  <c r="AM27" i="6"/>
  <c r="AN27" i="6"/>
  <c r="AO27" i="6"/>
  <c r="AM28" i="6"/>
  <c r="AN28" i="6"/>
  <c r="AO28" i="6"/>
  <c r="AM29" i="6"/>
  <c r="AN29" i="6"/>
  <c r="AO29" i="6"/>
  <c r="AM30" i="6"/>
  <c r="AN30" i="6"/>
  <c r="AO30" i="6"/>
  <c r="AM31" i="6"/>
  <c r="AN31" i="6"/>
  <c r="AO31" i="6"/>
  <c r="AM32" i="6"/>
  <c r="AN32" i="6"/>
  <c r="AO32" i="6"/>
  <c r="AM33" i="6"/>
  <c r="AN33" i="6"/>
  <c r="AO33" i="6"/>
  <c r="AM34" i="6"/>
  <c r="AN34" i="6"/>
  <c r="AO34" i="6"/>
  <c r="AM35" i="6"/>
  <c r="AN35" i="6"/>
  <c r="AO35" i="6"/>
  <c r="AM36" i="6"/>
  <c r="AN36" i="6"/>
  <c r="AO36" i="6"/>
  <c r="AM37" i="6"/>
  <c r="AN37" i="6"/>
  <c r="AO37" i="6"/>
  <c r="AM38" i="6"/>
  <c r="AN38" i="6"/>
  <c r="AO3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O13" i="6"/>
  <c r="AO18" i="6" s="1"/>
  <c r="AN13" i="6"/>
  <c r="AN18" i="6" s="1"/>
  <c r="AM13" i="6"/>
  <c r="AM18" i="6" s="1"/>
  <c r="AL13" i="6"/>
  <c r="AL18" i="6" s="1"/>
  <c r="AK13" i="6"/>
  <c r="AK18" i="6" s="1"/>
  <c r="AJ13" i="6"/>
  <c r="AJ18" i="6" s="1"/>
  <c r="AI13" i="6"/>
  <c r="AI18" i="6" s="1"/>
  <c r="AH13" i="6"/>
  <c r="AH18" i="6" s="1"/>
  <c r="AG13" i="6"/>
  <c r="AG18" i="6" s="1"/>
  <c r="AF13" i="6"/>
  <c r="AF18" i="6" s="1"/>
  <c r="AE13" i="6"/>
  <c r="AE18" i="6" s="1"/>
  <c r="AD13" i="6"/>
  <c r="AD18" i="6" s="1"/>
  <c r="AC13" i="6"/>
  <c r="AC18" i="6" s="1"/>
  <c r="AB13" i="6"/>
  <c r="AB18" i="6" s="1"/>
  <c r="AA13" i="6"/>
  <c r="AA18" i="6" s="1"/>
  <c r="Z13" i="6"/>
  <c r="Z18" i="6" s="1"/>
  <c r="Y13" i="6"/>
  <c r="Y18" i="6" s="1"/>
  <c r="X13" i="6"/>
  <c r="X18" i="6" s="1"/>
  <c r="W13" i="6"/>
  <c r="W18" i="6" s="1"/>
  <c r="V13" i="6"/>
  <c r="V18" i="6" s="1"/>
  <c r="U13" i="6"/>
  <c r="U18" i="6" s="1"/>
  <c r="T13" i="6"/>
  <c r="T18" i="6" s="1"/>
  <c r="S13" i="6"/>
  <c r="S18" i="6" s="1"/>
  <c r="R13" i="6"/>
  <c r="R18" i="6" s="1"/>
  <c r="Q13" i="6"/>
  <c r="Q18" i="6" s="1"/>
  <c r="P13" i="6"/>
  <c r="P18" i="6" s="1"/>
  <c r="O13" i="6"/>
  <c r="O18" i="6" s="1"/>
  <c r="N13" i="6"/>
  <c r="N18" i="6" s="1"/>
  <c r="M13" i="6"/>
  <c r="M18" i="6" s="1"/>
  <c r="L13" i="6"/>
  <c r="L18" i="6" s="1"/>
  <c r="K13" i="6"/>
  <c r="K18" i="6" s="1"/>
  <c r="J13" i="6"/>
  <c r="J18" i="6" s="1"/>
  <c r="I13" i="6"/>
  <c r="I18" i="6" s="1"/>
  <c r="H13" i="6"/>
  <c r="H18" i="6" s="1"/>
  <c r="G13" i="6"/>
  <c r="G18" i="6" s="1"/>
  <c r="F13" i="6"/>
  <c r="F18" i="6" s="1"/>
  <c r="E13" i="6"/>
  <c r="E18" i="6" s="1"/>
  <c r="D13" i="6"/>
  <c r="D18" i="6" s="1"/>
  <c r="C13" i="6"/>
  <c r="C18" i="6" s="1"/>
  <c r="B13" i="6"/>
  <c r="B18" i="6" s="1"/>
  <c r="F16" i="15" l="1"/>
  <c r="E16" i="15"/>
  <c r="D16" i="15"/>
  <c r="C16" i="15"/>
  <c r="B16" i="15"/>
  <c r="F12" i="15"/>
  <c r="F17" i="15" s="1"/>
  <c r="E12" i="15"/>
  <c r="E17" i="15" s="1"/>
  <c r="D12" i="15"/>
  <c r="D17" i="15" s="1"/>
  <c r="C12" i="15"/>
  <c r="C17" i="15" s="1"/>
  <c r="B12" i="15"/>
  <c r="B17" i="15" s="1"/>
  <c r="G24" i="8"/>
  <c r="H24" i="8"/>
  <c r="I24" i="8"/>
  <c r="G25" i="8"/>
  <c r="H25" i="8"/>
  <c r="I25" i="8"/>
  <c r="G26" i="8"/>
  <c r="H26" i="8"/>
  <c r="I26" i="8"/>
  <c r="G27" i="8"/>
  <c r="H27" i="8"/>
  <c r="I27" i="8"/>
  <c r="G28" i="8"/>
  <c r="H28" i="8"/>
  <c r="I28" i="8"/>
  <c r="G29" i="8"/>
  <c r="H29" i="8"/>
  <c r="I29" i="8"/>
  <c r="G30" i="8"/>
  <c r="H30" i="8"/>
  <c r="I30" i="8"/>
  <c r="G31" i="8"/>
  <c r="H31" i="8"/>
  <c r="I31" i="8"/>
  <c r="G32" i="8"/>
  <c r="H32" i="8"/>
  <c r="I32" i="8"/>
  <c r="G33" i="8"/>
  <c r="H33" i="8"/>
  <c r="I33" i="8"/>
  <c r="G34" i="8"/>
  <c r="H34" i="8"/>
  <c r="I34" i="8"/>
  <c r="G35" i="8"/>
  <c r="H35" i="8"/>
  <c r="I35" i="8"/>
  <c r="G36" i="8"/>
  <c r="H36" i="8"/>
  <c r="I36" i="8"/>
  <c r="G37" i="8"/>
  <c r="H37" i="8"/>
  <c r="I37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I16" i="8"/>
  <c r="H16" i="8"/>
  <c r="G16" i="8"/>
  <c r="F16" i="8"/>
  <c r="E16" i="8"/>
  <c r="D16" i="8"/>
  <c r="C16" i="8"/>
  <c r="B16" i="8"/>
  <c r="I12" i="8"/>
  <c r="I17" i="8" s="1"/>
  <c r="H12" i="8"/>
  <c r="H17" i="8" s="1"/>
  <c r="G12" i="8"/>
  <c r="G17" i="8" s="1"/>
  <c r="F12" i="8"/>
  <c r="F17" i="8" s="1"/>
  <c r="E12" i="8"/>
  <c r="E17" i="8" s="1"/>
  <c r="D12" i="8"/>
  <c r="D17" i="8" s="1"/>
  <c r="C12" i="8"/>
  <c r="C17" i="8" s="1"/>
  <c r="B12" i="8"/>
  <c r="B17" i="8" s="1"/>
  <c r="E17" i="29"/>
  <c r="D17" i="29"/>
  <c r="C17" i="29"/>
  <c r="B17" i="29"/>
  <c r="E13" i="29"/>
  <c r="E18" i="29" s="1"/>
  <c r="D13" i="29"/>
  <c r="D18" i="29" s="1"/>
  <c r="C13" i="29"/>
  <c r="C18" i="29" s="1"/>
  <c r="B13" i="29"/>
  <c r="B18" i="29" s="1"/>
  <c r="H18" i="7"/>
  <c r="G18" i="7"/>
  <c r="F18" i="7"/>
  <c r="E18" i="7"/>
  <c r="D18" i="7"/>
  <c r="C18" i="7"/>
  <c r="B18" i="7"/>
  <c r="H14" i="7"/>
  <c r="G14" i="7"/>
  <c r="F14" i="7"/>
  <c r="E14" i="7"/>
  <c r="D14" i="7"/>
  <c r="C14" i="7"/>
  <c r="B14" i="7"/>
  <c r="J11" i="28"/>
  <c r="B27" i="23"/>
  <c r="F16" i="23"/>
  <c r="E16" i="23"/>
  <c r="D16" i="23"/>
  <c r="C16" i="23"/>
  <c r="B16" i="23"/>
  <c r="F12" i="23"/>
  <c r="E12" i="23"/>
  <c r="E17" i="23" s="1"/>
  <c r="D12" i="23"/>
  <c r="C12" i="23"/>
  <c r="C17" i="23" s="1"/>
  <c r="B12" i="23"/>
  <c r="Q39" i="24"/>
  <c r="P39" i="24"/>
  <c r="Q38" i="24"/>
  <c r="P38" i="24"/>
  <c r="Q37" i="24"/>
  <c r="P37" i="24"/>
  <c r="Q36" i="24"/>
  <c r="P36" i="24"/>
  <c r="Q35" i="24"/>
  <c r="P35" i="24"/>
  <c r="Q34" i="24"/>
  <c r="P34" i="24"/>
  <c r="Q33" i="24"/>
  <c r="P33" i="24"/>
  <c r="Q32" i="24"/>
  <c r="P32" i="24"/>
  <c r="Q31" i="24"/>
  <c r="P31" i="24"/>
  <c r="Q30" i="24"/>
  <c r="P30" i="24"/>
  <c r="Q29" i="24"/>
  <c r="P29" i="24"/>
  <c r="Q28" i="24"/>
  <c r="P28" i="24"/>
  <c r="Q27" i="24"/>
  <c r="P27" i="24"/>
  <c r="Q26" i="24"/>
  <c r="P26" i="24"/>
  <c r="Q25" i="24"/>
  <c r="P25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Q14" i="24"/>
  <c r="Q19" i="24" s="1"/>
  <c r="P14" i="24"/>
  <c r="P19" i="24" s="1"/>
  <c r="O14" i="24"/>
  <c r="O19" i="24" s="1"/>
  <c r="N14" i="24"/>
  <c r="N19" i="24" s="1"/>
  <c r="M14" i="24"/>
  <c r="M19" i="24" s="1"/>
  <c r="L14" i="24"/>
  <c r="L19" i="24" s="1"/>
  <c r="K14" i="24"/>
  <c r="K19" i="24" s="1"/>
  <c r="J14" i="24"/>
  <c r="J19" i="24" s="1"/>
  <c r="I14" i="24"/>
  <c r="I19" i="24" s="1"/>
  <c r="H14" i="24"/>
  <c r="H19" i="24" s="1"/>
  <c r="G14" i="24"/>
  <c r="G19" i="24" s="1"/>
  <c r="F14" i="24"/>
  <c r="F19" i="24" s="1"/>
  <c r="E14" i="24"/>
  <c r="E19" i="24" s="1"/>
  <c r="D14" i="24"/>
  <c r="D19" i="24" s="1"/>
  <c r="C14" i="24"/>
  <c r="C19" i="24" s="1"/>
  <c r="B14" i="24"/>
  <c r="B19" i="24" s="1"/>
  <c r="B25" i="29" l="1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B17" i="23"/>
  <c r="D17" i="23"/>
  <c r="F17" i="23"/>
  <c r="J10" i="28"/>
  <c r="J9" i="28"/>
  <c r="J8" i="28"/>
  <c r="C14" i="9" l="1"/>
  <c r="D14" i="9"/>
  <c r="E14" i="9"/>
  <c r="F14" i="9"/>
  <c r="H14" i="9"/>
  <c r="I14" i="9"/>
  <c r="J14" i="9"/>
  <c r="K14" i="9"/>
  <c r="L14" i="9"/>
  <c r="M14" i="9"/>
  <c r="C18" i="9"/>
  <c r="D18" i="9"/>
  <c r="E18" i="9"/>
  <c r="E19" i="9" s="1"/>
  <c r="E40" i="9" s="1"/>
  <c r="F18" i="9"/>
  <c r="H18" i="9"/>
  <c r="H19" i="9" s="1"/>
  <c r="I18" i="9"/>
  <c r="J18" i="9"/>
  <c r="J19" i="9" s="1"/>
  <c r="J40" i="9" s="1"/>
  <c r="K18" i="9"/>
  <c r="L18" i="9"/>
  <c r="L19" i="9" s="1"/>
  <c r="L40" i="9" s="1"/>
  <c r="M18" i="9"/>
  <c r="F19" i="9"/>
  <c r="F26" i="9" s="1"/>
  <c r="K19" i="9"/>
  <c r="B20" i="9"/>
  <c r="B21" i="9"/>
  <c r="B22" i="9"/>
  <c r="G26" i="9"/>
  <c r="K26" i="9"/>
  <c r="G27" i="9"/>
  <c r="K27" i="9"/>
  <c r="G28" i="9"/>
  <c r="K28" i="9"/>
  <c r="G29" i="9"/>
  <c r="K29" i="9"/>
  <c r="G30" i="9"/>
  <c r="K30" i="9"/>
  <c r="G31" i="9"/>
  <c r="K31" i="9"/>
  <c r="G32" i="9"/>
  <c r="K32" i="9"/>
  <c r="F33" i="9"/>
  <c r="G33" i="9"/>
  <c r="K33" i="9"/>
  <c r="G34" i="9"/>
  <c r="K34" i="9"/>
  <c r="G35" i="9"/>
  <c r="K35" i="9"/>
  <c r="F36" i="9"/>
  <c r="G36" i="9"/>
  <c r="K36" i="9"/>
  <c r="G37" i="9"/>
  <c r="K37" i="9"/>
  <c r="F38" i="9"/>
  <c r="G38" i="9"/>
  <c r="K38" i="9"/>
  <c r="G39" i="9"/>
  <c r="K39" i="9"/>
  <c r="F40" i="9"/>
  <c r="G40" i="9"/>
  <c r="H40" i="9"/>
  <c r="K40" i="9"/>
  <c r="H16" i="5"/>
  <c r="G16" i="5"/>
  <c r="F16" i="5"/>
  <c r="E16" i="5"/>
  <c r="D16" i="5"/>
  <c r="C16" i="5"/>
  <c r="B16" i="5"/>
  <c r="H12" i="5"/>
  <c r="G12" i="5"/>
  <c r="F12" i="5"/>
  <c r="E12" i="5"/>
  <c r="D12" i="5"/>
  <c r="C12" i="5"/>
  <c r="B12" i="5"/>
  <c r="B17" i="5" l="1"/>
  <c r="B30" i="5" s="1"/>
  <c r="D17" i="5"/>
  <c r="D30" i="5" s="1"/>
  <c r="F17" i="5"/>
  <c r="F30" i="5" s="1"/>
  <c r="H17" i="5"/>
  <c r="H30" i="5" s="1"/>
  <c r="B34" i="5"/>
  <c r="F34" i="5"/>
  <c r="F39" i="9"/>
  <c r="F37" i="9"/>
  <c r="F35" i="9"/>
  <c r="F29" i="9"/>
  <c r="F34" i="9"/>
  <c r="F31" i="9"/>
  <c r="F27" i="9"/>
  <c r="F32" i="9"/>
  <c r="F30" i="9"/>
  <c r="F28" i="9"/>
  <c r="M19" i="9"/>
  <c r="M26" i="9" s="1"/>
  <c r="I19" i="9"/>
  <c r="I26" i="9" s="1"/>
  <c r="D19" i="9"/>
  <c r="D39" i="9" s="1"/>
  <c r="C19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M27" i="9"/>
  <c r="I27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B5" i="9"/>
  <c r="B6" i="9"/>
  <c r="B7" i="9"/>
  <c r="B8" i="9"/>
  <c r="B9" i="9"/>
  <c r="B10" i="9"/>
  <c r="B11" i="9"/>
  <c r="B12" i="9"/>
  <c r="B13" i="9"/>
  <c r="B15" i="9"/>
  <c r="B16" i="9"/>
  <c r="B17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17" i="5"/>
  <c r="E17" i="5"/>
  <c r="G17" i="5"/>
  <c r="G30" i="5" s="1"/>
  <c r="J6" i="28"/>
  <c r="C23" i="5" l="1"/>
  <c r="C24" i="5"/>
  <c r="C25" i="5"/>
  <c r="C26" i="5"/>
  <c r="C27" i="5"/>
  <c r="C28" i="5"/>
  <c r="C29" i="5"/>
  <c r="C31" i="5"/>
  <c r="C32" i="5"/>
  <c r="C33" i="5"/>
  <c r="C35" i="5"/>
  <c r="E23" i="5"/>
  <c r="E24" i="5"/>
  <c r="E25" i="5"/>
  <c r="E26" i="5"/>
  <c r="E27" i="5"/>
  <c r="E28" i="5"/>
  <c r="E29" i="5"/>
  <c r="E31" i="5"/>
  <c r="E32" i="5"/>
  <c r="E33" i="5"/>
  <c r="E35" i="5"/>
  <c r="H34" i="5"/>
  <c r="D34" i="5"/>
  <c r="C30" i="5"/>
  <c r="E34" i="5"/>
  <c r="G23" i="5"/>
  <c r="G24" i="5"/>
  <c r="G25" i="5"/>
  <c r="G26" i="5"/>
  <c r="G27" i="5"/>
  <c r="G28" i="5"/>
  <c r="G29" i="5"/>
  <c r="G31" i="5"/>
  <c r="G32" i="5"/>
  <c r="G33" i="5"/>
  <c r="G35" i="5"/>
  <c r="E30" i="5"/>
  <c r="G34" i="5"/>
  <c r="C34" i="5"/>
  <c r="H23" i="5"/>
  <c r="H24" i="5"/>
  <c r="H25" i="5"/>
  <c r="H26" i="5"/>
  <c r="H27" i="5"/>
  <c r="H28" i="5"/>
  <c r="H29" i="5"/>
  <c r="H31" i="5"/>
  <c r="H32" i="5"/>
  <c r="H33" i="5"/>
  <c r="H35" i="5"/>
  <c r="F23" i="5"/>
  <c r="F24" i="5"/>
  <c r="F25" i="5"/>
  <c r="F26" i="5"/>
  <c r="F27" i="5"/>
  <c r="F28" i="5"/>
  <c r="F29" i="5"/>
  <c r="F31" i="5"/>
  <c r="F32" i="5"/>
  <c r="F33" i="5"/>
  <c r="F35" i="5"/>
  <c r="D23" i="5"/>
  <c r="D24" i="5"/>
  <c r="D25" i="5"/>
  <c r="D26" i="5"/>
  <c r="D27" i="5"/>
  <c r="D28" i="5"/>
  <c r="D29" i="5"/>
  <c r="D31" i="5"/>
  <c r="D32" i="5"/>
  <c r="D33" i="5"/>
  <c r="D35" i="5"/>
  <c r="B32" i="5"/>
  <c r="B24" i="5"/>
  <c r="B26" i="5"/>
  <c r="B28" i="5"/>
  <c r="B31" i="5"/>
  <c r="B33" i="5"/>
  <c r="B25" i="5"/>
  <c r="B29" i="5"/>
  <c r="B35" i="5"/>
  <c r="B27" i="5"/>
  <c r="D36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D35" i="9"/>
  <c r="D31" i="9"/>
  <c r="D38" i="9"/>
  <c r="D33" i="9"/>
  <c r="D29" i="9"/>
  <c r="D27" i="9"/>
  <c r="D40" i="9"/>
  <c r="D37" i="9"/>
  <c r="D34" i="9"/>
  <c r="D32" i="9"/>
  <c r="D30" i="9"/>
  <c r="D28" i="9"/>
  <c r="D26" i="9"/>
  <c r="B18" i="9"/>
  <c r="B14" i="9"/>
  <c r="B19" i="9" l="1"/>
  <c r="AL37" i="6"/>
  <c r="AL33" i="6" l="1"/>
  <c r="AL35" i="6"/>
  <c r="AL31" i="6"/>
  <c r="AL29" i="6"/>
  <c r="AL27" i="6"/>
  <c r="AL25" i="6"/>
  <c r="AL38" i="6"/>
  <c r="AL36" i="6"/>
  <c r="AL34" i="6"/>
  <c r="AL32" i="6"/>
  <c r="AL30" i="6"/>
  <c r="AL28" i="6"/>
  <c r="AL26" i="6"/>
  <c r="F34" i="24" l="1"/>
  <c r="M37" i="24" l="1"/>
  <c r="M35" i="24"/>
  <c r="M32" i="24"/>
  <c r="M30" i="24"/>
  <c r="M28" i="24"/>
  <c r="M26" i="24"/>
  <c r="M38" i="24"/>
  <c r="M39" i="24"/>
  <c r="M36" i="24"/>
  <c r="M33" i="24"/>
  <c r="M31" i="24"/>
  <c r="M29" i="24"/>
  <c r="M27" i="24"/>
  <c r="M25" i="24"/>
  <c r="O37" i="24"/>
  <c r="O35" i="24"/>
  <c r="O32" i="24"/>
  <c r="O30" i="24"/>
  <c r="O28" i="24"/>
  <c r="O26" i="24"/>
  <c r="O38" i="24"/>
  <c r="O39" i="24"/>
  <c r="O36" i="24"/>
  <c r="O33" i="24"/>
  <c r="O31" i="24"/>
  <c r="O29" i="24"/>
  <c r="O27" i="24"/>
  <c r="O25" i="24"/>
  <c r="N37" i="24"/>
  <c r="N35" i="24"/>
  <c r="N32" i="24"/>
  <c r="N30" i="24"/>
  <c r="N28" i="24"/>
  <c r="N26" i="24"/>
  <c r="N38" i="24"/>
  <c r="N39" i="24"/>
  <c r="N36" i="24"/>
  <c r="N33" i="24"/>
  <c r="N31" i="24"/>
  <c r="N29" i="24"/>
  <c r="N27" i="24"/>
  <c r="N25" i="24"/>
  <c r="F38" i="24"/>
  <c r="F36" i="24"/>
  <c r="F32" i="24"/>
  <c r="F30" i="24"/>
  <c r="F28" i="24"/>
  <c r="F26" i="24"/>
  <c r="F39" i="24"/>
  <c r="F37" i="24"/>
  <c r="F35" i="24"/>
  <c r="F33" i="24"/>
  <c r="F31" i="24"/>
  <c r="F29" i="24"/>
  <c r="F27" i="24"/>
  <c r="F25" i="24"/>
  <c r="O34" i="24"/>
  <c r="N34" i="24"/>
  <c r="M34" i="24"/>
  <c r="F33" i="23" l="1"/>
  <c r="F31" i="23"/>
  <c r="F26" i="23"/>
  <c r="F23" i="23"/>
  <c r="F28" i="23"/>
  <c r="F25" i="23"/>
  <c r="F34" i="23"/>
  <c r="F29" i="23"/>
  <c r="E35" i="23"/>
  <c r="E33" i="23"/>
  <c r="E31" i="23"/>
  <c r="E27" i="23"/>
  <c r="E26" i="23"/>
  <c r="E24" i="23"/>
  <c r="E23" i="23"/>
  <c r="E32" i="23"/>
  <c r="E28" i="23"/>
  <c r="E25" i="23"/>
  <c r="E34" i="23"/>
  <c r="E30" i="23"/>
  <c r="E29" i="23"/>
  <c r="F35" i="23" l="1"/>
  <c r="F30" i="23"/>
  <c r="F32" i="23"/>
  <c r="F24" i="23"/>
  <c r="F27" i="23"/>
  <c r="C15" i="28"/>
  <c r="B15" i="28"/>
  <c r="D7" i="28"/>
  <c r="J7" i="28" s="1"/>
  <c r="D8" i="28"/>
  <c r="D9" i="28"/>
  <c r="D10" i="28"/>
  <c r="D11" i="28"/>
  <c r="D12" i="28"/>
  <c r="J12" i="28" s="1"/>
  <c r="D13" i="28"/>
  <c r="J13" i="28" s="1"/>
  <c r="D14" i="28"/>
  <c r="J14" i="28" s="1"/>
  <c r="D6" i="28"/>
  <c r="D15" i="28" l="1"/>
  <c r="J15" i="28" s="1"/>
  <c r="B34" i="23"/>
  <c r="C30" i="23"/>
  <c r="D34" i="23"/>
  <c r="C39" i="24"/>
  <c r="D39" i="24"/>
  <c r="E39" i="24"/>
  <c r="G39" i="24"/>
  <c r="H39" i="24"/>
  <c r="I39" i="24"/>
  <c r="J39" i="24"/>
  <c r="K39" i="24"/>
  <c r="L39" i="24"/>
  <c r="B36" i="24"/>
  <c r="C36" i="24"/>
  <c r="D36" i="24"/>
  <c r="E36" i="24"/>
  <c r="G36" i="24"/>
  <c r="H36" i="24"/>
  <c r="I36" i="24"/>
  <c r="J36" i="24"/>
  <c r="K36" i="24"/>
  <c r="L36" i="24"/>
  <c r="B37" i="24"/>
  <c r="C37" i="24"/>
  <c r="D37" i="24"/>
  <c r="E37" i="24"/>
  <c r="G37" i="24"/>
  <c r="H37" i="24"/>
  <c r="I37" i="24"/>
  <c r="J37" i="24"/>
  <c r="K37" i="24"/>
  <c r="L37" i="24"/>
  <c r="C35" i="24"/>
  <c r="D35" i="24"/>
  <c r="E35" i="24"/>
  <c r="G35" i="24"/>
  <c r="H35" i="24"/>
  <c r="I35" i="24"/>
  <c r="J35" i="24"/>
  <c r="K35" i="24"/>
  <c r="L35" i="24"/>
  <c r="B26" i="24"/>
  <c r="C26" i="24"/>
  <c r="D26" i="24"/>
  <c r="E26" i="24"/>
  <c r="G26" i="24"/>
  <c r="H26" i="24"/>
  <c r="I26" i="24"/>
  <c r="J26" i="24"/>
  <c r="K26" i="24"/>
  <c r="L26" i="24"/>
  <c r="B27" i="24"/>
  <c r="C27" i="24"/>
  <c r="D27" i="24"/>
  <c r="E27" i="24"/>
  <c r="G27" i="24"/>
  <c r="H27" i="24"/>
  <c r="I27" i="24"/>
  <c r="J27" i="24"/>
  <c r="K27" i="24"/>
  <c r="L27" i="24"/>
  <c r="B28" i="24"/>
  <c r="C28" i="24"/>
  <c r="D28" i="24"/>
  <c r="E28" i="24"/>
  <c r="G28" i="24"/>
  <c r="H28" i="24"/>
  <c r="I28" i="24"/>
  <c r="J28" i="24"/>
  <c r="K28" i="24"/>
  <c r="L28" i="24"/>
  <c r="B29" i="24"/>
  <c r="C29" i="24"/>
  <c r="D29" i="24"/>
  <c r="E29" i="24"/>
  <c r="G29" i="24"/>
  <c r="H29" i="24"/>
  <c r="I29" i="24"/>
  <c r="J29" i="24"/>
  <c r="K29" i="24"/>
  <c r="L29" i="24"/>
  <c r="B30" i="24"/>
  <c r="C30" i="24"/>
  <c r="D30" i="24"/>
  <c r="E30" i="24"/>
  <c r="G30" i="24"/>
  <c r="H30" i="24"/>
  <c r="I30" i="24"/>
  <c r="J30" i="24"/>
  <c r="K30" i="24"/>
  <c r="L30" i="24"/>
  <c r="B31" i="24"/>
  <c r="C31" i="24"/>
  <c r="D31" i="24"/>
  <c r="E31" i="24"/>
  <c r="G31" i="24"/>
  <c r="H31" i="24"/>
  <c r="I31" i="24"/>
  <c r="J31" i="24"/>
  <c r="K31" i="24"/>
  <c r="L31" i="24"/>
  <c r="B32" i="24"/>
  <c r="C32" i="24"/>
  <c r="D32" i="24"/>
  <c r="E32" i="24"/>
  <c r="G32" i="24"/>
  <c r="H32" i="24"/>
  <c r="I32" i="24"/>
  <c r="J32" i="24"/>
  <c r="K32" i="24"/>
  <c r="L32" i="24"/>
  <c r="B33" i="24"/>
  <c r="C33" i="24"/>
  <c r="D33" i="24"/>
  <c r="E33" i="24"/>
  <c r="G33" i="24"/>
  <c r="H33" i="24"/>
  <c r="I33" i="24"/>
  <c r="J33" i="24"/>
  <c r="K33" i="24"/>
  <c r="L33" i="24"/>
  <c r="C25" i="24"/>
  <c r="D25" i="24"/>
  <c r="E25" i="24"/>
  <c r="G25" i="24"/>
  <c r="H25" i="24"/>
  <c r="I25" i="24"/>
  <c r="J25" i="24"/>
  <c r="K25" i="24"/>
  <c r="L25" i="24"/>
  <c r="B39" i="24"/>
  <c r="B35" i="24"/>
  <c r="B25" i="24"/>
  <c r="L38" i="24"/>
  <c r="C38" i="24"/>
  <c r="D38" i="24"/>
  <c r="E38" i="24"/>
  <c r="G38" i="24"/>
  <c r="H38" i="24"/>
  <c r="I38" i="24"/>
  <c r="J38" i="24"/>
  <c r="K38" i="24"/>
  <c r="B38" i="24"/>
  <c r="B34" i="24"/>
  <c r="B29" i="23" l="1"/>
  <c r="C29" i="23"/>
  <c r="B35" i="23"/>
  <c r="B26" i="23"/>
  <c r="B32" i="23"/>
  <c r="B28" i="23"/>
  <c r="B25" i="23"/>
  <c r="B33" i="23"/>
  <c r="B31" i="23"/>
  <c r="B24" i="23"/>
  <c r="B23" i="23"/>
  <c r="B30" i="23"/>
  <c r="C32" i="23"/>
  <c r="C28" i="23"/>
  <c r="C25" i="23"/>
  <c r="C35" i="23"/>
  <c r="C33" i="23"/>
  <c r="C31" i="23"/>
  <c r="C27" i="23"/>
  <c r="C26" i="23"/>
  <c r="C24" i="23"/>
  <c r="C23" i="23"/>
  <c r="D29" i="23"/>
  <c r="C34" i="23"/>
  <c r="D35" i="23"/>
  <c r="D33" i="23"/>
  <c r="D31" i="23"/>
  <c r="D27" i="23"/>
  <c r="D26" i="23"/>
  <c r="D24" i="23"/>
  <c r="D23" i="23"/>
  <c r="D32" i="23"/>
  <c r="D28" i="23"/>
  <c r="D25" i="23"/>
  <c r="D30" i="23"/>
  <c r="J34" i="24"/>
  <c r="H34" i="24"/>
  <c r="E34" i="24"/>
  <c r="D34" i="24"/>
  <c r="L34" i="24"/>
  <c r="K34" i="24"/>
  <c r="I34" i="24"/>
  <c r="G34" i="24"/>
  <c r="C34" i="24"/>
  <c r="C39" i="7" l="1"/>
  <c r="D36" i="7"/>
  <c r="E39" i="7"/>
  <c r="F36" i="7"/>
  <c r="G39" i="7"/>
  <c r="H36" i="7"/>
  <c r="H38" i="7" l="1"/>
  <c r="F38" i="7"/>
  <c r="D38" i="7"/>
  <c r="G38" i="7"/>
  <c r="E38" i="7"/>
  <c r="C38" i="7"/>
  <c r="H25" i="7"/>
  <c r="F25" i="7"/>
  <c r="D25" i="7"/>
  <c r="H33" i="7"/>
  <c r="F33" i="7"/>
  <c r="D33" i="7"/>
  <c r="G32" i="7"/>
  <c r="E32" i="7"/>
  <c r="C32" i="7"/>
  <c r="H31" i="7"/>
  <c r="F31" i="7"/>
  <c r="D31" i="7"/>
  <c r="G30" i="7"/>
  <c r="E30" i="7"/>
  <c r="C30" i="7"/>
  <c r="H29" i="7"/>
  <c r="F29" i="7"/>
  <c r="D29" i="7"/>
  <c r="G28" i="7"/>
  <c r="E28" i="7"/>
  <c r="C28" i="7"/>
  <c r="H27" i="7"/>
  <c r="F27" i="7"/>
  <c r="D27" i="7"/>
  <c r="G26" i="7"/>
  <c r="E26" i="7"/>
  <c r="C26" i="7"/>
  <c r="G34" i="7"/>
  <c r="E34" i="7"/>
  <c r="C34" i="7"/>
  <c r="H35" i="7"/>
  <c r="F35" i="7"/>
  <c r="D35" i="7"/>
  <c r="H37" i="7"/>
  <c r="F37" i="7"/>
  <c r="D37" i="7"/>
  <c r="G36" i="7"/>
  <c r="E36" i="7"/>
  <c r="C36" i="7"/>
  <c r="H39" i="7"/>
  <c r="F39" i="7"/>
  <c r="D39" i="7"/>
  <c r="G25" i="7"/>
  <c r="E25" i="7"/>
  <c r="C25" i="7"/>
  <c r="G33" i="7"/>
  <c r="E33" i="7"/>
  <c r="C33" i="7"/>
  <c r="H32" i="7"/>
  <c r="F32" i="7"/>
  <c r="D32" i="7"/>
  <c r="G31" i="7"/>
  <c r="E31" i="7"/>
  <c r="C31" i="7"/>
  <c r="H30" i="7"/>
  <c r="F30" i="7"/>
  <c r="D30" i="7"/>
  <c r="G29" i="7"/>
  <c r="E29" i="7"/>
  <c r="C29" i="7"/>
  <c r="H28" i="7"/>
  <c r="F28" i="7"/>
  <c r="D28" i="7"/>
  <c r="G27" i="7"/>
  <c r="E27" i="7"/>
  <c r="C27" i="7"/>
  <c r="H26" i="7"/>
  <c r="F26" i="7"/>
  <c r="D26" i="7"/>
  <c r="H34" i="7"/>
  <c r="F34" i="7"/>
  <c r="D34" i="7"/>
  <c r="G35" i="7"/>
  <c r="E35" i="7"/>
  <c r="C35" i="7"/>
  <c r="G37" i="7"/>
  <c r="E37" i="7"/>
  <c r="C37" i="7"/>
  <c r="B34" i="7"/>
  <c r="B39" i="7" l="1"/>
  <c r="B36" i="7"/>
  <c r="B35" i="7"/>
  <c r="B26" i="7"/>
  <c r="B28" i="7"/>
  <c r="B30" i="7"/>
  <c r="B32" i="7"/>
  <c r="B25" i="7"/>
  <c r="B37" i="7"/>
  <c r="B27" i="7"/>
  <c r="B29" i="7"/>
  <c r="B31" i="7"/>
  <c r="B33" i="7"/>
  <c r="B38" i="7"/>
  <c r="E32" i="8" l="1"/>
  <c r="B23" i="5"/>
  <c r="B34" i="15"/>
  <c r="F30" i="15"/>
  <c r="D35" i="15"/>
  <c r="B30" i="15"/>
  <c r="C30" i="15"/>
  <c r="D36" i="8"/>
  <c r="E33" i="8" l="1"/>
  <c r="E24" i="8"/>
  <c r="E27" i="8"/>
  <c r="E29" i="8"/>
  <c r="E35" i="8"/>
  <c r="E26" i="8"/>
  <c r="E30" i="8"/>
  <c r="E34" i="8"/>
  <c r="E25" i="8"/>
  <c r="E37" i="8"/>
  <c r="E28" i="8"/>
  <c r="E36" i="8"/>
  <c r="E31" i="8"/>
  <c r="C31" i="15"/>
  <c r="F34" i="15"/>
  <c r="F35" i="15"/>
  <c r="C35" i="15"/>
  <c r="E25" i="15"/>
  <c r="E26" i="15"/>
  <c r="E27" i="15"/>
  <c r="E28" i="15"/>
  <c r="E29" i="15"/>
  <c r="E32" i="15"/>
  <c r="E33" i="15"/>
  <c r="E36" i="15"/>
  <c r="E24" i="15"/>
  <c r="B36" i="15"/>
  <c r="B25" i="15"/>
  <c r="B26" i="15"/>
  <c r="B27" i="15"/>
  <c r="B28" i="15"/>
  <c r="B29" i="15"/>
  <c r="B32" i="15"/>
  <c r="B33" i="15"/>
  <c r="B24" i="15"/>
  <c r="D31" i="15"/>
  <c r="B31" i="15"/>
  <c r="E34" i="15"/>
  <c r="C25" i="15"/>
  <c r="C26" i="15"/>
  <c r="C27" i="15"/>
  <c r="C28" i="15"/>
  <c r="C29" i="15"/>
  <c r="C32" i="15"/>
  <c r="C33" i="15"/>
  <c r="C36" i="15"/>
  <c r="C24" i="15"/>
  <c r="E35" i="15"/>
  <c r="E31" i="15"/>
  <c r="D30" i="15"/>
  <c r="D34" i="15"/>
  <c r="F26" i="15"/>
  <c r="F29" i="15"/>
  <c r="F33" i="15"/>
  <c r="F24" i="15"/>
  <c r="F25" i="15"/>
  <c r="F27" i="15"/>
  <c r="F28" i="15"/>
  <c r="F32" i="15"/>
  <c r="F36" i="15"/>
  <c r="B35" i="15"/>
  <c r="F31" i="15"/>
  <c r="C34" i="15"/>
  <c r="E30" i="15"/>
  <c r="D36" i="15"/>
  <c r="D24" i="15"/>
  <c r="D25" i="15"/>
  <c r="D26" i="15"/>
  <c r="D27" i="15"/>
  <c r="D28" i="15"/>
  <c r="D29" i="15"/>
  <c r="D32" i="15"/>
  <c r="D33" i="15"/>
  <c r="B37" i="8"/>
  <c r="B34" i="8"/>
  <c r="B35" i="8"/>
  <c r="B33" i="8"/>
  <c r="C34" i="8"/>
  <c r="C35" i="8"/>
  <c r="C37" i="8"/>
  <c r="C33" i="8"/>
  <c r="B32" i="8"/>
  <c r="C36" i="8"/>
  <c r="C32" i="8"/>
  <c r="D37" i="8"/>
  <c r="D33" i="8"/>
  <c r="D34" i="8"/>
  <c r="D35" i="8"/>
  <c r="D32" i="8"/>
  <c r="B31" i="8"/>
  <c r="B36" i="8"/>
  <c r="D25" i="8"/>
  <c r="D26" i="8"/>
  <c r="D27" i="8"/>
  <c r="D28" i="8"/>
  <c r="D29" i="8"/>
  <c r="D30" i="8"/>
  <c r="D24" i="8"/>
  <c r="D31" i="8"/>
  <c r="B25" i="8"/>
  <c r="B26" i="8"/>
  <c r="B27" i="8"/>
  <c r="B28" i="8"/>
  <c r="B29" i="8"/>
  <c r="B30" i="8"/>
  <c r="B24" i="8"/>
  <c r="C24" i="8"/>
  <c r="C25" i="8"/>
  <c r="C26" i="8"/>
  <c r="C27" i="8"/>
  <c r="C28" i="8"/>
  <c r="C29" i="8"/>
  <c r="C30" i="8"/>
  <c r="C31" i="8"/>
  <c r="Z35" i="6"/>
  <c r="J36" i="6"/>
  <c r="B36" i="6" l="1"/>
  <c r="AH37" i="6"/>
  <c r="AD37" i="6"/>
  <c r="Z37" i="6"/>
  <c r="R37" i="6"/>
  <c r="P37" i="6"/>
  <c r="N37" i="6"/>
  <c r="L37" i="6"/>
  <c r="J37" i="6"/>
  <c r="D37" i="6"/>
  <c r="G37" i="6"/>
  <c r="E37" i="6"/>
  <c r="V37" i="6"/>
  <c r="AH26" i="6"/>
  <c r="AH27" i="6"/>
  <c r="AH28" i="6"/>
  <c r="AH29" i="6"/>
  <c r="AH30" i="6"/>
  <c r="AH31" i="6"/>
  <c r="AH32" i="6"/>
  <c r="AH34" i="6"/>
  <c r="R26" i="6"/>
  <c r="R27" i="6"/>
  <c r="R28" i="6"/>
  <c r="R29" i="6"/>
  <c r="R30" i="6"/>
  <c r="R31" i="6"/>
  <c r="R32" i="6"/>
  <c r="R34" i="6"/>
  <c r="R35" i="6"/>
  <c r="N26" i="6"/>
  <c r="N27" i="6"/>
  <c r="N28" i="6"/>
  <c r="N29" i="6"/>
  <c r="N30" i="6"/>
  <c r="N31" i="6"/>
  <c r="N32" i="6"/>
  <c r="N34" i="6"/>
  <c r="N35" i="6"/>
  <c r="G26" i="6"/>
  <c r="G27" i="6"/>
  <c r="G28" i="6"/>
  <c r="G29" i="6"/>
  <c r="G30" i="6"/>
  <c r="G31" i="6"/>
  <c r="G32" i="6"/>
  <c r="G34" i="6"/>
  <c r="G35" i="6"/>
  <c r="AD26" i="6"/>
  <c r="AD27" i="6"/>
  <c r="AD28" i="6"/>
  <c r="AD29" i="6"/>
  <c r="AD30" i="6"/>
  <c r="AD31" i="6"/>
  <c r="AD32" i="6"/>
  <c r="AD34" i="6"/>
  <c r="V27" i="6"/>
  <c r="V31" i="6"/>
  <c r="V32" i="6"/>
  <c r="V34" i="6"/>
  <c r="P26" i="6"/>
  <c r="P27" i="6"/>
  <c r="P28" i="6"/>
  <c r="P29" i="6"/>
  <c r="P30" i="6"/>
  <c r="P31" i="6"/>
  <c r="P32" i="6"/>
  <c r="P34" i="6"/>
  <c r="P35" i="6"/>
  <c r="L26" i="6"/>
  <c r="L27" i="6"/>
  <c r="L28" i="6"/>
  <c r="L29" i="6"/>
  <c r="L30" i="6"/>
  <c r="L31" i="6"/>
  <c r="L32" i="6"/>
  <c r="L34" i="6"/>
  <c r="L35" i="6"/>
  <c r="D26" i="6"/>
  <c r="D27" i="6"/>
  <c r="D28" i="6"/>
  <c r="D29" i="6"/>
  <c r="D30" i="6"/>
  <c r="D31" i="6"/>
  <c r="D32" i="6"/>
  <c r="D34" i="6"/>
  <c r="D35" i="6"/>
  <c r="E26" i="6"/>
  <c r="E27" i="6"/>
  <c r="E28" i="6"/>
  <c r="E29" i="6"/>
  <c r="E30" i="6"/>
  <c r="E31" i="6"/>
  <c r="E32" i="6"/>
  <c r="E34" i="6"/>
  <c r="E35" i="6"/>
  <c r="AH38" i="6"/>
  <c r="AD38" i="6"/>
  <c r="Z38" i="6"/>
  <c r="V38" i="6"/>
  <c r="R38" i="6"/>
  <c r="P38" i="6"/>
  <c r="N38" i="6"/>
  <c r="L38" i="6"/>
  <c r="J38" i="6"/>
  <c r="D38" i="6"/>
  <c r="G38" i="6"/>
  <c r="E38" i="6"/>
  <c r="B38" i="6"/>
  <c r="AH36" i="6"/>
  <c r="AD36" i="6"/>
  <c r="Z36" i="6"/>
  <c r="V36" i="6"/>
  <c r="R36" i="6"/>
  <c r="P36" i="6"/>
  <c r="N36" i="6"/>
  <c r="L36" i="6"/>
  <c r="D36" i="6"/>
  <c r="G36" i="6"/>
  <c r="E36" i="6"/>
  <c r="AH35" i="6"/>
  <c r="AD35" i="6"/>
  <c r="V35" i="6"/>
  <c r="B26" i="6"/>
  <c r="B27" i="6"/>
  <c r="B28" i="6"/>
  <c r="B29" i="6"/>
  <c r="B30" i="6"/>
  <c r="B31" i="6"/>
  <c r="B32" i="6"/>
  <c r="B34" i="6"/>
  <c r="B35" i="6"/>
  <c r="Z26" i="6"/>
  <c r="Z27" i="6"/>
  <c r="Z28" i="6"/>
  <c r="Z29" i="6"/>
  <c r="Z30" i="6"/>
  <c r="Z31" i="6"/>
  <c r="Z32" i="6"/>
  <c r="Z34" i="6"/>
  <c r="J26" i="6"/>
  <c r="J27" i="6"/>
  <c r="J28" i="6"/>
  <c r="J29" i="6"/>
  <c r="J30" i="6"/>
  <c r="J31" i="6"/>
  <c r="J32" i="6"/>
  <c r="J34" i="6"/>
  <c r="J35" i="6"/>
  <c r="B33" i="6"/>
  <c r="AH33" i="6"/>
  <c r="AD33" i="6"/>
  <c r="Z33" i="6"/>
  <c r="V33" i="6"/>
  <c r="R33" i="6"/>
  <c r="P33" i="6"/>
  <c r="N33" i="6"/>
  <c r="L33" i="6"/>
  <c r="J33" i="6"/>
  <c r="D33" i="6"/>
  <c r="G33" i="6"/>
  <c r="E33" i="6"/>
  <c r="AH25" i="6"/>
  <c r="AD25" i="6"/>
  <c r="Z25" i="6"/>
  <c r="V25" i="6"/>
  <c r="R25" i="6"/>
  <c r="P25" i="6"/>
  <c r="N25" i="6"/>
  <c r="L25" i="6"/>
  <c r="J25" i="6"/>
  <c r="D25" i="6"/>
  <c r="G25" i="6"/>
  <c r="E25" i="6"/>
  <c r="B25" i="6"/>
  <c r="AK33" i="6"/>
  <c r="AG33" i="6"/>
  <c r="AC33" i="6"/>
  <c r="Y33" i="6"/>
  <c r="U33" i="6"/>
  <c r="Q33" i="6"/>
  <c r="M33" i="6"/>
  <c r="I33" i="6"/>
  <c r="F33" i="6"/>
  <c r="B37" i="6" l="1"/>
  <c r="V30" i="6"/>
  <c r="V29" i="6"/>
  <c r="V28" i="6"/>
  <c r="V26" i="6"/>
  <c r="T26" i="6"/>
  <c r="T27" i="6"/>
  <c r="T28" i="6"/>
  <c r="T29" i="6"/>
  <c r="T30" i="6"/>
  <c r="T31" i="6"/>
  <c r="T32" i="6"/>
  <c r="T34" i="6"/>
  <c r="T35" i="6"/>
  <c r="T25" i="6"/>
  <c r="T36" i="6"/>
  <c r="T38" i="6"/>
  <c r="AB26" i="6"/>
  <c r="AB27" i="6"/>
  <c r="AB28" i="6"/>
  <c r="AB29" i="6"/>
  <c r="AB30" i="6"/>
  <c r="AB31" i="6"/>
  <c r="AB32" i="6"/>
  <c r="AB34" i="6"/>
  <c r="AB25" i="6"/>
  <c r="AB35" i="6"/>
  <c r="AB36" i="6"/>
  <c r="AB38" i="6"/>
  <c r="AJ26" i="6"/>
  <c r="AJ27" i="6"/>
  <c r="AJ28" i="6"/>
  <c r="AJ29" i="6"/>
  <c r="AJ30" i="6"/>
  <c r="AJ31" i="6"/>
  <c r="AJ32" i="6"/>
  <c r="AJ34" i="6"/>
  <c r="AJ25" i="6"/>
  <c r="AJ35" i="6"/>
  <c r="AJ36" i="6"/>
  <c r="AJ38" i="6"/>
  <c r="C26" i="6"/>
  <c r="C27" i="6"/>
  <c r="C28" i="6"/>
  <c r="C29" i="6"/>
  <c r="C30" i="6"/>
  <c r="C31" i="6"/>
  <c r="C32" i="6"/>
  <c r="C34" i="6"/>
  <c r="C36" i="6"/>
  <c r="C38" i="6"/>
  <c r="C35" i="6"/>
  <c r="C25" i="6"/>
  <c r="H26" i="6"/>
  <c r="H27" i="6"/>
  <c r="H28" i="6"/>
  <c r="H29" i="6"/>
  <c r="H30" i="6"/>
  <c r="H31" i="6"/>
  <c r="H32" i="6"/>
  <c r="H34" i="6"/>
  <c r="H36" i="6"/>
  <c r="H38" i="6"/>
  <c r="H35" i="6"/>
  <c r="H25" i="6"/>
  <c r="K26" i="6"/>
  <c r="K27" i="6"/>
  <c r="K28" i="6"/>
  <c r="K29" i="6"/>
  <c r="K30" i="6"/>
  <c r="K31" i="6"/>
  <c r="K32" i="6"/>
  <c r="K34" i="6"/>
  <c r="K36" i="6"/>
  <c r="K38" i="6"/>
  <c r="K35" i="6"/>
  <c r="K25" i="6"/>
  <c r="O26" i="6"/>
  <c r="O27" i="6"/>
  <c r="O28" i="6"/>
  <c r="O29" i="6"/>
  <c r="O30" i="6"/>
  <c r="O31" i="6"/>
  <c r="O32" i="6"/>
  <c r="O34" i="6"/>
  <c r="O36" i="6"/>
  <c r="O38" i="6"/>
  <c r="O35" i="6"/>
  <c r="O25" i="6"/>
  <c r="S26" i="6"/>
  <c r="S27" i="6"/>
  <c r="S28" i="6"/>
  <c r="S29" i="6"/>
  <c r="S30" i="6"/>
  <c r="S31" i="6"/>
  <c r="S32" i="6"/>
  <c r="S34" i="6"/>
  <c r="S36" i="6"/>
  <c r="S38" i="6"/>
  <c r="S35" i="6"/>
  <c r="S25" i="6"/>
  <c r="W26" i="6"/>
  <c r="W27" i="6"/>
  <c r="W28" i="6"/>
  <c r="W29" i="6"/>
  <c r="W30" i="6"/>
  <c r="W31" i="6"/>
  <c r="W32" i="6"/>
  <c r="W35" i="6"/>
  <c r="W36" i="6"/>
  <c r="W38" i="6"/>
  <c r="W34" i="6"/>
  <c r="W25" i="6"/>
  <c r="AA26" i="6"/>
  <c r="AA27" i="6"/>
  <c r="AA28" i="6"/>
  <c r="AA29" i="6"/>
  <c r="AA30" i="6"/>
  <c r="AA31" i="6"/>
  <c r="AA32" i="6"/>
  <c r="AA35" i="6"/>
  <c r="AA36" i="6"/>
  <c r="AA38" i="6"/>
  <c r="AA34" i="6"/>
  <c r="AA25" i="6"/>
  <c r="AE26" i="6"/>
  <c r="AE27" i="6"/>
  <c r="AE28" i="6"/>
  <c r="AE29" i="6"/>
  <c r="AE30" i="6"/>
  <c r="AE31" i="6"/>
  <c r="AE32" i="6"/>
  <c r="AE35" i="6"/>
  <c r="AE36" i="6"/>
  <c r="AE38" i="6"/>
  <c r="AE34" i="6"/>
  <c r="AE25" i="6"/>
  <c r="AI26" i="6"/>
  <c r="AI27" i="6"/>
  <c r="AI28" i="6"/>
  <c r="AI29" i="6"/>
  <c r="AI30" i="6"/>
  <c r="AI31" i="6"/>
  <c r="AI32" i="6"/>
  <c r="AI35" i="6"/>
  <c r="AI36" i="6"/>
  <c r="AI38" i="6"/>
  <c r="AI34" i="6"/>
  <c r="AI25" i="6"/>
  <c r="T37" i="6"/>
  <c r="AB37" i="6"/>
  <c r="AJ37" i="6"/>
  <c r="C37" i="6"/>
  <c r="H37" i="6"/>
  <c r="K37" i="6"/>
  <c r="O37" i="6"/>
  <c r="S37" i="6"/>
  <c r="W37" i="6"/>
  <c r="AA37" i="6"/>
  <c r="AE37" i="6"/>
  <c r="AI37" i="6"/>
  <c r="X26" i="6"/>
  <c r="X27" i="6"/>
  <c r="X28" i="6"/>
  <c r="X29" i="6"/>
  <c r="X30" i="6"/>
  <c r="X31" i="6"/>
  <c r="X32" i="6"/>
  <c r="X34" i="6"/>
  <c r="X25" i="6"/>
  <c r="X35" i="6"/>
  <c r="X36" i="6"/>
  <c r="X38" i="6"/>
  <c r="AF26" i="6"/>
  <c r="AF27" i="6"/>
  <c r="AF28" i="6"/>
  <c r="AF29" i="6"/>
  <c r="AF30" i="6"/>
  <c r="AF31" i="6"/>
  <c r="AF32" i="6"/>
  <c r="AF34" i="6"/>
  <c r="AF25" i="6"/>
  <c r="AF35" i="6"/>
  <c r="AF36" i="6"/>
  <c r="AF38" i="6"/>
  <c r="F26" i="6"/>
  <c r="F27" i="6"/>
  <c r="F28" i="6"/>
  <c r="F29" i="6"/>
  <c r="F30" i="6"/>
  <c r="F31" i="6"/>
  <c r="F32" i="6"/>
  <c r="F34" i="6"/>
  <c r="F35" i="6"/>
  <c r="F36" i="6"/>
  <c r="F38" i="6"/>
  <c r="F25" i="6"/>
  <c r="I26" i="6"/>
  <c r="I27" i="6"/>
  <c r="I28" i="6"/>
  <c r="I29" i="6"/>
  <c r="I30" i="6"/>
  <c r="I31" i="6"/>
  <c r="I32" i="6"/>
  <c r="I34" i="6"/>
  <c r="I35" i="6"/>
  <c r="I36" i="6"/>
  <c r="I38" i="6"/>
  <c r="I25" i="6"/>
  <c r="M26" i="6"/>
  <c r="M27" i="6"/>
  <c r="M28" i="6"/>
  <c r="M29" i="6"/>
  <c r="M30" i="6"/>
  <c r="M31" i="6"/>
  <c r="M32" i="6"/>
  <c r="M34" i="6"/>
  <c r="M35" i="6"/>
  <c r="M36" i="6"/>
  <c r="M38" i="6"/>
  <c r="M25" i="6"/>
  <c r="Q26" i="6"/>
  <c r="Q27" i="6"/>
  <c r="Q28" i="6"/>
  <c r="Q29" i="6"/>
  <c r="Q30" i="6"/>
  <c r="Q31" i="6"/>
  <c r="Q32" i="6"/>
  <c r="Q34" i="6"/>
  <c r="Q35" i="6"/>
  <c r="Q36" i="6"/>
  <c r="Q38" i="6"/>
  <c r="Q25" i="6"/>
  <c r="U26" i="6"/>
  <c r="U27" i="6"/>
  <c r="U28" i="6"/>
  <c r="U29" i="6"/>
  <c r="U30" i="6"/>
  <c r="U31" i="6"/>
  <c r="U32" i="6"/>
  <c r="U34" i="6"/>
  <c r="U35" i="6"/>
  <c r="U36" i="6"/>
  <c r="U38" i="6"/>
  <c r="U25" i="6"/>
  <c r="Y26" i="6"/>
  <c r="Y27" i="6"/>
  <c r="Y28" i="6"/>
  <c r="Y29" i="6"/>
  <c r="Y30" i="6"/>
  <c r="Y31" i="6"/>
  <c r="Y32" i="6"/>
  <c r="Y34" i="6"/>
  <c r="Y35" i="6"/>
  <c r="Y36" i="6"/>
  <c r="Y38" i="6"/>
  <c r="Y25" i="6"/>
  <c r="AC26" i="6"/>
  <c r="AC27" i="6"/>
  <c r="AC28" i="6"/>
  <c r="AC29" i="6"/>
  <c r="AC30" i="6"/>
  <c r="AC31" i="6"/>
  <c r="AC32" i="6"/>
  <c r="AC34" i="6"/>
  <c r="AC35" i="6"/>
  <c r="AC36" i="6"/>
  <c r="AC38" i="6"/>
  <c r="AC25" i="6"/>
  <c r="AG26" i="6"/>
  <c r="AG27" i="6"/>
  <c r="AG28" i="6"/>
  <c r="AG29" i="6"/>
  <c r="AG30" i="6"/>
  <c r="AG31" i="6"/>
  <c r="AG32" i="6"/>
  <c r="AG34" i="6"/>
  <c r="AG35" i="6"/>
  <c r="AG36" i="6"/>
  <c r="AG38" i="6"/>
  <c r="AG25" i="6"/>
  <c r="AK26" i="6"/>
  <c r="AK27" i="6"/>
  <c r="AK28" i="6"/>
  <c r="AK29" i="6"/>
  <c r="AK30" i="6"/>
  <c r="AK31" i="6"/>
  <c r="AK32" i="6"/>
  <c r="AK34" i="6"/>
  <c r="AK35" i="6"/>
  <c r="AK36" i="6"/>
  <c r="AK38" i="6"/>
  <c r="AK25" i="6"/>
  <c r="T33" i="6"/>
  <c r="X33" i="6"/>
  <c r="AB33" i="6"/>
  <c r="AF33" i="6"/>
  <c r="AJ33" i="6"/>
  <c r="C33" i="6"/>
  <c r="H33" i="6"/>
  <c r="K33" i="6"/>
  <c r="O33" i="6"/>
  <c r="S33" i="6"/>
  <c r="W33" i="6"/>
  <c r="AA33" i="6"/>
  <c r="AE33" i="6"/>
  <c r="AI33" i="6"/>
  <c r="X37" i="6"/>
  <c r="AF37" i="6"/>
  <c r="F37" i="6"/>
  <c r="I37" i="6"/>
  <c r="M37" i="6"/>
  <c r="Q37" i="6"/>
  <c r="U37" i="6"/>
  <c r="Y37" i="6"/>
  <c r="AC37" i="6"/>
  <c r="AG37" i="6"/>
  <c r="AK37" i="6"/>
</calcChain>
</file>

<file path=xl/sharedStrings.xml><?xml version="1.0" encoding="utf-8"?>
<sst xmlns="http://schemas.openxmlformats.org/spreadsheetml/2006/main" count="1363" uniqueCount="418">
  <si>
    <t>Designador</t>
  </si>
  <si>
    <t>A320</t>
  </si>
  <si>
    <t>B762</t>
  </si>
  <si>
    <t>BE9L</t>
  </si>
  <si>
    <t>B350</t>
  </si>
  <si>
    <t>B737</t>
  </si>
  <si>
    <t>DHC6</t>
  </si>
  <si>
    <t>JS32</t>
  </si>
  <si>
    <t>DH8B</t>
  </si>
  <si>
    <t>A318</t>
  </si>
  <si>
    <t>A319</t>
  </si>
  <si>
    <t>A332</t>
  </si>
  <si>
    <t>B763</t>
  </si>
  <si>
    <t>F50</t>
  </si>
  <si>
    <t>B744</t>
  </si>
  <si>
    <t>E190</t>
  </si>
  <si>
    <t>B722</t>
  </si>
  <si>
    <t>A119</t>
  </si>
  <si>
    <t>B212</t>
  </si>
  <si>
    <t>B412</t>
  </si>
  <si>
    <t>C180</t>
  </si>
  <si>
    <t>C188</t>
  </si>
  <si>
    <t>B190</t>
  </si>
  <si>
    <t>AN26</t>
  </si>
  <si>
    <t>AN32</t>
  </si>
  <si>
    <t>DC3</t>
  </si>
  <si>
    <t>C182</t>
  </si>
  <si>
    <t>C206</t>
  </si>
  <si>
    <t>PA25</t>
  </si>
  <si>
    <t>PA36</t>
  </si>
  <si>
    <t>AC90</t>
  </si>
  <si>
    <t>SS2P</t>
  </si>
  <si>
    <t>C172</t>
  </si>
  <si>
    <t>PA28</t>
  </si>
  <si>
    <t>PA31</t>
  </si>
  <si>
    <t>PA32</t>
  </si>
  <si>
    <t>PA34</t>
  </si>
  <si>
    <t>C210</t>
  </si>
  <si>
    <t>C414</t>
  </si>
  <si>
    <t>PA23</t>
  </si>
  <si>
    <t>B06</t>
  </si>
  <si>
    <t>AS50</t>
  </si>
  <si>
    <t>R44</t>
  </si>
  <si>
    <t>C303</t>
  </si>
  <si>
    <t>H500</t>
  </si>
  <si>
    <t>MI8</t>
  </si>
  <si>
    <t>C208</t>
  </si>
  <si>
    <t>B200</t>
  </si>
  <si>
    <t>BE20</t>
  </si>
  <si>
    <t>BE40</t>
  </si>
  <si>
    <t>L410</t>
  </si>
  <si>
    <t>B105</t>
  </si>
  <si>
    <t>C402</t>
  </si>
  <si>
    <t>EC45</t>
  </si>
  <si>
    <t>COSTOS  TOTALES</t>
  </si>
  <si>
    <t xml:space="preserve">Total Tripulación Comando </t>
  </si>
  <si>
    <t xml:space="preserve">Total Tripulación Cabina </t>
  </si>
  <si>
    <t xml:space="preserve">Total Seguros </t>
  </si>
  <si>
    <t xml:space="preserve">Total Servicios Aeronaúticos </t>
  </si>
  <si>
    <t xml:space="preserve">Total Mantenimiento </t>
  </si>
  <si>
    <t xml:space="preserve">Total Servicio a Pasajeros </t>
  </si>
  <si>
    <t xml:space="preserve">Total Combustible </t>
  </si>
  <si>
    <t xml:space="preserve">Total Depreciación </t>
  </si>
  <si>
    <t xml:space="preserve">Total Arriendo </t>
  </si>
  <si>
    <t xml:space="preserve">Total Administración </t>
  </si>
  <si>
    <t xml:space="preserve">Total Ventas </t>
  </si>
  <si>
    <t xml:space="preserve">Total Financieros </t>
  </si>
  <si>
    <t>TOTAL COSTOS DIRECTOS</t>
  </si>
  <si>
    <t>TOTAL COSTOS INDIRECTOS</t>
  </si>
  <si>
    <t>COSTOS TOTALES</t>
  </si>
  <si>
    <t>PARTICIPACION</t>
  </si>
  <si>
    <t>Total Combustible</t>
  </si>
  <si>
    <t>Total Servicios Aeronaúticos</t>
  </si>
  <si>
    <t>Total Administración</t>
  </si>
  <si>
    <t>Total Ventas</t>
  </si>
  <si>
    <t>Total Tripulación Comando</t>
  </si>
  <si>
    <t>Total Seguros</t>
  </si>
  <si>
    <t>Total Depreciación</t>
  </si>
  <si>
    <t>Total Arriendo</t>
  </si>
  <si>
    <t>Total Financieros</t>
  </si>
  <si>
    <t>COSTOS DIRECTOS</t>
  </si>
  <si>
    <t>COSTOS INDIRECTOS</t>
  </si>
  <si>
    <t xml:space="preserve">EMPRESAS DE TRANSPORTE AÉREO  COMERCIAL REGIONAL  - COSTOS DE OPERACIÓN POR TIPO DE AERONAVE  </t>
  </si>
  <si>
    <t xml:space="preserve">TRABAJOS AEREOS ESPECIALES - AVIACION AGRICOLA - COSTOS DE OPERACIÓN  </t>
  </si>
  <si>
    <t>EMPRESAS DE TRANSPORTE AÉREO  CARGA I SEMESTRE</t>
  </si>
  <si>
    <t xml:space="preserve">EMPRESAS DE TRANSPORTE AÉREO  COMERCIAL REGIONAL  I SEMESTRE </t>
  </si>
  <si>
    <t>EMPRESAS DE TRANSPORTE AÉREO PASAJEROS REGULAR NACIONAL  I SEMESTRE</t>
  </si>
  <si>
    <t>EMPRESAS DE TRANSPORTE AÉREO - AEROTAXIS  I SEMESTRE</t>
  </si>
  <si>
    <t>TRABAJOS AEREOS ESPECIALES I SEMESTRE</t>
  </si>
  <si>
    <t>TRABAJOS AEREOS ESPECIALES  - AVIACION AGRICOLA  - I SEMESTRE</t>
  </si>
  <si>
    <t>PAG</t>
  </si>
  <si>
    <t>CONCEPTO</t>
  </si>
  <si>
    <t xml:space="preserve">EMPRESAS DE TRANSPORTE AÉREO PASAJEROS REGULAR NACIONAL   -  COSTOS DE OPERACIÓN POR TIPO DE AERONAVE   </t>
  </si>
  <si>
    <t>C O N T E N I D O</t>
  </si>
  <si>
    <t>AEROSERVICIOS MAJAGUAL LTDA "ASEM LTDA"</t>
  </si>
  <si>
    <t>COMERCIALIZADORA ECO LTDA.</t>
  </si>
  <si>
    <t>SAO E.U. SERV AER ORIENTE EMP UNIPERSONAL</t>
  </si>
  <si>
    <t>SDK</t>
  </si>
  <si>
    <t>SELVA LTDA". SERVICIO AEREO DEL VAUPES</t>
  </si>
  <si>
    <t>AEROSUCRE S.A.</t>
  </si>
  <si>
    <t>LINEAS AEREAS SURAMERICANAS S.A.</t>
  </si>
  <si>
    <t>B727</t>
  </si>
  <si>
    <t>AMERIJET INTERNATIONAL COLOMBIA</t>
  </si>
  <si>
    <t>CARGOLUX AIRLINES INTERNATIONAL S.A. SUCURSAL COLOMBIA.</t>
  </si>
  <si>
    <t>LAE</t>
  </si>
  <si>
    <t>LACOL LTDA." LINEAS AEREAS COLOMBIANAS</t>
  </si>
  <si>
    <t>MASAIR. AEROTRANSPORTES MAS DE CARGA SUCURSAL COL.</t>
  </si>
  <si>
    <t>ABSA AEROLINEAS BRASILERAS S.A</t>
  </si>
  <si>
    <t>ALIANSA S.A. AEROLINEAS ANDINAS</t>
  </si>
  <si>
    <t>AVIONES Y HELICOPTEROS DE COLOMBIA "AVIHECO S. A."</t>
  </si>
  <si>
    <t>SEARCA S.A. SERVICIO AEREO DE CAPURGANA</t>
  </si>
  <si>
    <t>TRANSPORTE AEREO DE COLOMBIA S.A.</t>
  </si>
  <si>
    <t>AEXPA S.A. AEROEXPRESO DEL PACIFICO</t>
  </si>
  <si>
    <t>AEROLINEAS GALAPAGOS S.A. AEROGAL SUCURSAL COLOMBIANA</t>
  </si>
  <si>
    <t>SPIRIT AIRLINES INC</t>
  </si>
  <si>
    <t>TAME LINEA AEREA DEL ECUADOR</t>
  </si>
  <si>
    <t>JETBLUE AIRWAYS CORPORATION-SUCURSAL COLOMBIA</t>
  </si>
  <si>
    <t>A343</t>
  </si>
  <si>
    <t>AEROLINEAS ARGENTINAS</t>
  </si>
  <si>
    <t>A346</t>
  </si>
  <si>
    <t>AEROVIAS DE MEXICO S. A. AEROMEXICO SUCURSAL COLOMBIA</t>
  </si>
  <si>
    <t>DELTA AIR LINES INC. SUCURSAL DE COLOMBIA</t>
  </si>
  <si>
    <t>B738</t>
  </si>
  <si>
    <t>B752</t>
  </si>
  <si>
    <t>T204</t>
  </si>
  <si>
    <t>COMPANIA NACIONAL CUBANA DE AVIACION.</t>
  </si>
  <si>
    <t>MD82</t>
  </si>
  <si>
    <t>INSEL AIR INTERNATIONAL B V SUCURSAL COLOMBIA</t>
  </si>
  <si>
    <t>ANQ</t>
  </si>
  <si>
    <t>AEROLINEA DE ANTIOQUIA S.A</t>
  </si>
  <si>
    <t>EFY</t>
  </si>
  <si>
    <t>AVIONES DEL CESAR S.A.S, -AVIOCESAR S.A.S.</t>
  </si>
  <si>
    <t>HELISERVICE LTDA.</t>
  </si>
  <si>
    <t>HELICOPTEROS TERRITORIALES DE COLOMBIA S.A.S. HELITEC</t>
  </si>
  <si>
    <t>AEROCHARTER ANDINA S. A.</t>
  </si>
  <si>
    <t>HELISTAR S A S</t>
  </si>
  <si>
    <t>PETROLEUM AVIATION AND SERVICES S.A.S</t>
  </si>
  <si>
    <t>RIO SUR S. A.</t>
  </si>
  <si>
    <t>SERVICIOS AEREOS PANAMERICANOS LIMITADA "SARPA LTDA"</t>
  </si>
  <si>
    <t>CENTRAL CHARTER DE COLOMBIA S.A.</t>
  </si>
  <si>
    <t>LANS S.A.S. LINEAS AEREAS DEL NORTE DE SANTANDER S.A.S.</t>
  </si>
  <si>
    <t>SAVIARE LTDA. SERVICIOS AEREOS DEL GUAVIARE</t>
  </si>
  <si>
    <t>AEROESTAR LTDA</t>
  </si>
  <si>
    <t>SAER LTDA. SERVICIO AEREO REGIONAL</t>
  </si>
  <si>
    <t>TAERCO LTDA. TAXI AEREO COLOMBIANO</t>
  </si>
  <si>
    <t>HELICOPTEROS Y AVIONES S.A.S. "HELIAV S.A.S."</t>
  </si>
  <si>
    <t>FAL INGENIEROS S A S</t>
  </si>
  <si>
    <t>AVA</t>
  </si>
  <si>
    <t>ARE</t>
  </si>
  <si>
    <t>RPB</t>
  </si>
  <si>
    <t>AEROREPUBLICA S.A.</t>
  </si>
  <si>
    <t>DEUTSCHE LUFTHANSA AKTIENGESELLSCHAFT</t>
  </si>
  <si>
    <t>COPA COMPANIA PANAMENA DE AVIACION S.A.</t>
  </si>
  <si>
    <t>TPA</t>
  </si>
  <si>
    <t>GLOBAL SERVICE AVIATION LTDA. GSA LTDA.</t>
  </si>
  <si>
    <t>AERO TAXI GUAYMARAL ATG S.A.S.,</t>
  </si>
  <si>
    <t>E170</t>
  </si>
  <si>
    <t>VERTICAL DE AVIACION S A S</t>
  </si>
  <si>
    <t xml:space="preserve">EMPRESAS DE TRANSPORTE AÉREO- CARGA </t>
  </si>
  <si>
    <t xml:space="preserve">EMPRESAS DE TRANSPORTE AÉREO PASAJEROS REGULAR INTERNACIONAL  I SEMESTRE </t>
  </si>
  <si>
    <t xml:space="preserve">EMPRESAS DE TRANSPORTE AÉREO CARGA INTERNACIONAL  I  SEMESTRE </t>
  </si>
  <si>
    <t xml:space="preserve">EMPRESAS DE TRANSPORTE AÉREO PASAJEROS REGULAR INTERNACIONAL   -  COSTOS DE OPERACIÓN POR TIPO DE AERONAVE   </t>
  </si>
  <si>
    <t>No. EMPRE. PRESENTARON INFORME</t>
  </si>
  <si>
    <t>% CUMPLIMIENTO</t>
  </si>
  <si>
    <t>TRANASPORTE AÉREO CARGA INTERNACIONAL</t>
  </si>
  <si>
    <t>TRANSPORTE AÉREO CARGA NACIONAL</t>
  </si>
  <si>
    <t>TRANSPORTE AÉREO PASAJEROS REGULAR INTRNACIONAL</t>
  </si>
  <si>
    <t>TRANSPORTE AÉREO PASAJEROS REGULAR NACIONAL</t>
  </si>
  <si>
    <t>TRANSPORTE AÉREO  COMERCIAL REGIONAL</t>
  </si>
  <si>
    <t>TRANSPORTE AÉREO  NO REGULAR  -AEROTAXIS</t>
  </si>
  <si>
    <t>TOTAL EMPRESAS VIGENTES</t>
  </si>
  <si>
    <t>TRABAJOS AÉREOS ESPECIALES - AVIACION AGRICOLA</t>
  </si>
  <si>
    <t>MODALIDADES</t>
  </si>
  <si>
    <t>TRANSPORTE AÉREO ESPECIAL DE CARGA</t>
  </si>
  <si>
    <r>
      <t xml:space="preserve">TRABAJOS AÉREOS ESPECIALES: </t>
    </r>
    <r>
      <rPr>
        <sz val="10"/>
        <color theme="1"/>
        <rFont val="Calibri"/>
        <family val="2"/>
      </rPr>
      <t>(Publicidad, aerofotografía, ambulancia, etc.)</t>
    </r>
  </si>
  <si>
    <t>Razón Social</t>
  </si>
  <si>
    <t>RELACION EMPRESAS - TIPO AERONAVE</t>
  </si>
  <si>
    <t>COBERTURA</t>
  </si>
  <si>
    <t>FAST COLOMBIA SAS</t>
  </si>
  <si>
    <t>AEROLINEA DEL CARIBE S. A. "AER CARIBE S.A."</t>
  </si>
  <si>
    <t>SERVICIOS INTEGRALES HELICOPORTADOS SAS "SICHER HELICOPTER SAS"</t>
  </si>
  <si>
    <t>BE30</t>
  </si>
  <si>
    <t>ARALL LTDA. AEROLINEAS LLANERAS</t>
  </si>
  <si>
    <t>AERO SANIDAD AGRICOLA S. A. S. "ASA S.A.S."</t>
  </si>
  <si>
    <t>CHARTER DEL CARIBE S.A.S.</t>
  </si>
  <si>
    <t>KA27</t>
  </si>
  <si>
    <t>M18</t>
  </si>
  <si>
    <t>Actividad1</t>
  </si>
  <si>
    <t>HELICOL S A S  HELICOPTEROS NACIONALES DE COLOMBIA S.A.S.</t>
  </si>
  <si>
    <t>TA</t>
  </si>
  <si>
    <t>TR</t>
  </si>
  <si>
    <t>PA</t>
  </si>
  <si>
    <t>PC</t>
  </si>
  <si>
    <t>AG</t>
  </si>
  <si>
    <t>CA</t>
  </si>
  <si>
    <t>CE</t>
  </si>
  <si>
    <t>SASA S.A. SOCD AERONAUT DE SANTANDER.</t>
  </si>
  <si>
    <t>CR</t>
  </si>
  <si>
    <t>TE</t>
  </si>
  <si>
    <t>AERIAL SIGN  S A S - AVIONES PUBLICITARIOS DE COLOMBIA S A S</t>
  </si>
  <si>
    <t>VIAS AEREAS NACIONALES  VIANA S.A.S.</t>
  </si>
  <si>
    <t>SC</t>
  </si>
  <si>
    <t>I SEMESTRE 2012</t>
  </si>
  <si>
    <t>Notas: La información que contiene este documento es el promedio ponderado por el No. De horas.</t>
  </si>
  <si>
    <t>% DE CUMPLIMIENTO</t>
  </si>
  <si>
    <t>PROMEDIO</t>
  </si>
  <si>
    <t>AMERICAN AIR LINES</t>
  </si>
  <si>
    <t>AIR CANADA SUCURSAL COLOMBIA</t>
  </si>
  <si>
    <t>A1</t>
  </si>
  <si>
    <t>D328</t>
  </si>
  <si>
    <t xml:space="preserve">AIRES S.A. Y/O LAN COLOMBIA  </t>
  </si>
  <si>
    <t>A342</t>
  </si>
  <si>
    <t>AVIANCA S.A</t>
  </si>
  <si>
    <t>EASYFLY S.A.</t>
  </si>
  <si>
    <t>JS41</t>
  </si>
  <si>
    <t xml:space="preserve">IBERIA LINEAS AEREAS DE ESPANA </t>
  </si>
  <si>
    <t>B772</t>
  </si>
  <si>
    <t>LATAM AIRLINES GROUP S.A, ANTES LAN AIRLINES S. A SUCURSAL COLOMBIA</t>
  </si>
  <si>
    <t>LAN PERU S.A. SUCURSAL COLOMBIA</t>
  </si>
  <si>
    <t>SADELCA S.C.A.</t>
  </si>
  <si>
    <t xml:space="preserve">TAMPA CARGO S. A. </t>
  </si>
  <si>
    <t>TRANS AMERICAN AIR LINES S.A. SUCURSAL COL.</t>
  </si>
  <si>
    <t>A321</t>
  </si>
  <si>
    <t>UNITED AIR LINES INC. SUCURSAL COLOMBIA</t>
  </si>
  <si>
    <t>CONVIASA</t>
  </si>
  <si>
    <t>CRJ2</t>
  </si>
  <si>
    <t xml:space="preserve">VENSECAR </t>
  </si>
  <si>
    <t>AEROESTUDIOS S.A.</t>
  </si>
  <si>
    <t>AA1</t>
  </si>
  <si>
    <t xml:space="preserve">AEROPENORT LTDA. </t>
  </si>
  <si>
    <t>AGIL LTDA</t>
  </si>
  <si>
    <t>ASAM LTDA</t>
  </si>
  <si>
    <t>CALIMA S.A.S.</t>
  </si>
  <si>
    <t>SS2T</t>
  </si>
  <si>
    <t>CAAISA</t>
  </si>
  <si>
    <t>AT3P</t>
  </si>
  <si>
    <t>M200</t>
  </si>
  <si>
    <t xml:space="preserve">COALCESAR LTDA. </t>
  </si>
  <si>
    <t xml:space="preserve">ESTRA LTDA. </t>
  </si>
  <si>
    <t xml:space="preserve">FADELCE LTDA. </t>
  </si>
  <si>
    <t>FAGA LTDA.</t>
  </si>
  <si>
    <t>FARCA S.A.S</t>
  </si>
  <si>
    <t xml:space="preserve">FARO LTDA. </t>
  </si>
  <si>
    <t>FUMIGACION AEREA Y SERVICIOS ESPECIALES SAS</t>
  </si>
  <si>
    <t>FIBA S.A.,</t>
  </si>
  <si>
    <t>FUMIGARAY S.A.S.</t>
  </si>
  <si>
    <t>SAFUCO LTDA.</t>
  </si>
  <si>
    <t xml:space="preserve">SAMA LTDA. </t>
  </si>
  <si>
    <t>SANIDAD VEGETAL CRUZ VERDE S.A.S.</t>
  </si>
  <si>
    <t>SANAR S.A</t>
  </si>
  <si>
    <t xml:space="preserve">FUMIVILLA LTDA. </t>
  </si>
  <si>
    <t xml:space="preserve">SFA LTDA. </t>
  </si>
  <si>
    <t xml:space="preserve">SERFA LTDA. </t>
  </si>
  <si>
    <t xml:space="preserve">AMA LTDA. </t>
  </si>
  <si>
    <t xml:space="preserve">AEROTEC LTDA. </t>
  </si>
  <si>
    <t>TRABAJOS AEREOS ESPECIALES AVIACION AGRICOLA LTDA. "TAES LTDA."</t>
  </si>
  <si>
    <t>FUNDACION CARDIOVASCULAR DE COLOMBIA</t>
  </si>
  <si>
    <t>LJ31</t>
  </si>
  <si>
    <t>R66</t>
  </si>
  <si>
    <t>AERO APOYO LTDA</t>
  </si>
  <si>
    <t>AEROCOL S.A.S</t>
  </si>
  <si>
    <t xml:space="preserve">AEROGALAN LTDA. </t>
  </si>
  <si>
    <t xml:space="preserve">AEROMENEGUA LTDA. </t>
  </si>
  <si>
    <t>AERUPIA S.A.S.</t>
  </si>
  <si>
    <t>BN2B</t>
  </si>
  <si>
    <t>HELIFLY S.A.S.</t>
  </si>
  <si>
    <t>ALPES S.A.S.</t>
  </si>
  <si>
    <t>AS55</t>
  </si>
  <si>
    <t>B06B</t>
  </si>
  <si>
    <t>LLANERA DE AVIACION S.A.S. ANTES S. A.</t>
  </si>
  <si>
    <t>SOCIEDAD AEREA DE IBAGUE S.A.S. "SADI S.A.S."</t>
  </si>
  <si>
    <t>BK17</t>
  </si>
  <si>
    <t>PA39</t>
  </si>
  <si>
    <t>LJ35</t>
  </si>
  <si>
    <t>GLF2</t>
  </si>
  <si>
    <t>EC35</t>
  </si>
  <si>
    <t>TRANSPORTES AEREOS DEL ARIARI "TARI S.A.S."</t>
  </si>
  <si>
    <t>AVTR</t>
  </si>
  <si>
    <t>AEROEXPRESS S.A.S, ANTES S.A.</t>
  </si>
  <si>
    <t>DELTA HELICOPTEROS  S.A.S.</t>
  </si>
  <si>
    <t>LATINOAMERICANA DE SERVICIOS AEREO S.A.S. LASER AEREO S.A.S.</t>
  </si>
  <si>
    <t>AMBULANCIAS AEREAS DE COLOMBIA S.A.S.</t>
  </si>
  <si>
    <t>C421</t>
  </si>
  <si>
    <t>AIR COLOMBIA S.A.S.</t>
  </si>
  <si>
    <t>COSTOS DE OPERACIÓN I  SEMESTRE DE 2013 POR DESIGNADOR</t>
  </si>
  <si>
    <t>ARE -AVA-VVC</t>
  </si>
  <si>
    <t>DESIGNADOR</t>
  </si>
  <si>
    <t>BASE DE DATOS 23/08/2013</t>
  </si>
  <si>
    <t>SDK-SDV</t>
  </si>
  <si>
    <t>KRE-LAU</t>
  </si>
  <si>
    <t>SDK-6AD-6AF</t>
  </si>
  <si>
    <t>ARE-RPB</t>
  </si>
  <si>
    <t xml:space="preserve">EMPRESA </t>
  </si>
  <si>
    <t>EMPRESA</t>
  </si>
  <si>
    <t>EMPRESAS DE TRANSPORTE AÉREO  CARGA  - COSTOS DE OPERACIÓN POR TIPO DE AERONAVE -   I SEMESTRE DE 2013</t>
  </si>
  <si>
    <r>
      <t xml:space="preserve">TRABAJOS AÉREOS ESPECIALES: </t>
    </r>
    <r>
      <rPr>
        <sz val="10"/>
        <color theme="1"/>
        <rFont val="Calibri"/>
        <family val="2"/>
      </rPr>
      <t>(Publicidad, aerofotografía, ambulancia, etc.): Meicafly, Quimbaya</t>
    </r>
  </si>
  <si>
    <t>TRANASPORTE AÉREO CARGA INTERNACIONAL: Centurión, Fedex y Martinair</t>
  </si>
  <si>
    <t xml:space="preserve">TRANSPORTE AÉREO PASAJEROS REGULAR INTERNACIONAL: Air France, Dutch, lacsa, Tiara. </t>
  </si>
  <si>
    <t>PRIMER  SEMESTRE 2013</t>
  </si>
  <si>
    <t>GLG-LPE-TAE-TPU</t>
  </si>
  <si>
    <t>GLG-JBU-NKS-TAE-TPU</t>
  </si>
  <si>
    <t>TPU</t>
  </si>
  <si>
    <t>ARG</t>
  </si>
  <si>
    <t>IBE</t>
  </si>
  <si>
    <t>DLH-IBE</t>
  </si>
  <si>
    <t>AMX-CMP-DAL-VCV-UAL</t>
  </si>
  <si>
    <t>AMX</t>
  </si>
  <si>
    <t>AAL</t>
  </si>
  <si>
    <t>ACA-LAN</t>
  </si>
  <si>
    <t>VCV</t>
  </si>
  <si>
    <t>TAE</t>
  </si>
  <si>
    <t>CMP-TAE-TPU</t>
  </si>
  <si>
    <t>INC</t>
  </si>
  <si>
    <t>CUB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</si>
  <si>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de transporte aéreo extranjeras regulares</t>
    </r>
  </si>
  <si>
    <r>
      <rPr>
        <b/>
        <sz val="8"/>
        <color theme="1"/>
        <rFont val="Calibri"/>
        <family val="2"/>
      </rPr>
      <t>Notas</t>
    </r>
    <r>
      <rPr>
        <sz val="8"/>
        <color theme="1"/>
        <rFont val="Calibri"/>
        <family val="2"/>
      </rPr>
      <t>:La información que contiene este documento es el promedio ponderado por el No. De horas.</t>
    </r>
  </si>
  <si>
    <r>
      <rPr>
        <b/>
        <sz val="8"/>
        <color theme="1"/>
        <rFont val="Calibri"/>
        <family val="2"/>
      </rPr>
      <t xml:space="preserve">Fuente: </t>
    </r>
    <r>
      <rPr>
        <sz val="8"/>
        <color theme="1"/>
        <rFont val="Calibri"/>
        <family val="2"/>
      </rPr>
      <t>Empresas de transporte aéreo regular de pasajeros nacional</t>
    </r>
  </si>
  <si>
    <r>
      <rPr>
        <b/>
        <sz val="8"/>
        <color theme="1"/>
        <rFont val="Calibri"/>
        <family val="2"/>
      </rPr>
      <t>Notas:</t>
    </r>
    <r>
      <rPr>
        <sz val="8"/>
        <color theme="1"/>
        <rFont val="Calibri"/>
        <family val="2"/>
      </rPr>
      <t xml:space="preserve"> La información que contiene este documento es el promedio ponderado por el No. De horas</t>
    </r>
  </si>
  <si>
    <r>
      <rPr>
        <b/>
        <sz val="8"/>
        <color theme="1"/>
        <rFont val="Calibri"/>
        <family val="2"/>
      </rPr>
      <t>Fuente:</t>
    </r>
    <r>
      <rPr>
        <sz val="8"/>
        <color theme="1"/>
        <rFont val="Calibri"/>
        <family val="2"/>
      </rPr>
      <t xml:space="preserve"> Empresas de transporte aéreo carga nacional</t>
    </r>
  </si>
  <si>
    <r>
      <rPr>
        <b/>
        <sz val="8"/>
        <color theme="1"/>
        <rFont val="Calibri"/>
        <family val="2"/>
      </rPr>
      <t>Notas:</t>
    </r>
    <r>
      <rPr>
        <sz val="8"/>
        <color theme="1"/>
        <rFont val="Calibri"/>
        <family val="2"/>
      </rPr>
      <t xml:space="preserve"> La información que contiene este documento es el promedio ponderado por el No. De horas.</t>
    </r>
  </si>
  <si>
    <t>AJT</t>
  </si>
  <si>
    <t>VEC</t>
  </si>
  <si>
    <t>CLX</t>
  </si>
  <si>
    <t>FWL-MAA-TUS</t>
  </si>
  <si>
    <t>COSTOS DE OPERACIÓN POR TIPO DE AERONAVE - PRIMER SEMESTRE 2013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</si>
  <si>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 xml:space="preserve">: Empresas de transporte Aérea de carga internacional </t>
    </r>
  </si>
  <si>
    <r>
      <rPr>
        <b/>
        <sz val="8"/>
        <color theme="1"/>
        <rFont val="Calibri"/>
        <family val="2"/>
      </rPr>
      <t>Nota:</t>
    </r>
    <r>
      <rPr>
        <sz val="8"/>
        <color theme="1"/>
        <rFont val="Calibri"/>
        <family val="2"/>
      </rPr>
      <t xml:space="preserve"> La información que contiene este documento es el promedio ponderado por el No. De horas.</t>
    </r>
  </si>
  <si>
    <t>BASE DE DATOS  23/08/2013</t>
  </si>
  <si>
    <t>TRANSPORTE AÉREO  NO REGULAR  -AEROTAXIS: Alas de Colombia, Heligolfo, Solair, Taca y Tecniaereas.</t>
  </si>
  <si>
    <t>COBERTURA  COSTOS DE OPERACIÓN I SEMESTRE AÑO  DE 2013</t>
  </si>
  <si>
    <t>BASE DE DATOS A 23 DE AGOSTO DE 2013</t>
  </si>
  <si>
    <t>TOTAL COBERTURA AÑO 2013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</si>
  <si>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Las siguientes empresas no presentaron costos de operación del I Semestre de 2013</t>
    </r>
  </si>
  <si>
    <t>TRANSPORTE AÉREO PASAJEROS REGULAR INTERNACIONAL</t>
  </si>
  <si>
    <t>1EH-1FC</t>
  </si>
  <si>
    <t>1EH</t>
  </si>
  <si>
    <t>1FT</t>
  </si>
  <si>
    <t>I SEMESTRE DE 2013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</si>
  <si>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de transporte aérea Comercial Regional</t>
    </r>
  </si>
  <si>
    <r>
      <rPr>
        <b/>
        <sz val="8"/>
        <color theme="1"/>
        <rFont val="Calibri"/>
        <family val="2"/>
      </rPr>
      <t>Notas</t>
    </r>
    <r>
      <rPr>
        <sz val="8"/>
        <color theme="1"/>
        <rFont val="Calibri"/>
        <family val="2"/>
      </rPr>
      <t>: La información que contiene este documento es el promedio ponderado por el No. De horas.</t>
    </r>
  </si>
  <si>
    <t>Número Horas</t>
  </si>
  <si>
    <t>Número Vuelos</t>
  </si>
  <si>
    <t>Número   Aeronaves</t>
  </si>
  <si>
    <t>1GH</t>
  </si>
  <si>
    <t>1CE</t>
  </si>
  <si>
    <t>I SEMESTRE 2013</t>
  </si>
  <si>
    <t>Base de datos  23/08/2013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</si>
  <si>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 de transporte aéreo especial de carga</t>
    </r>
  </si>
  <si>
    <t xml:space="preserve">ESPECIAL DE CARGA - COSTOS DE OPERACIÓN  </t>
  </si>
  <si>
    <t>ESPECIAL DE CARGA  - I SEMESTRE</t>
  </si>
  <si>
    <t>1GO</t>
  </si>
  <si>
    <t>1GQ</t>
  </si>
  <si>
    <t>0AC</t>
  </si>
  <si>
    <t>0AC-0AH-1GQ</t>
  </si>
  <si>
    <t>0DZ</t>
  </si>
  <si>
    <t>OAA</t>
  </si>
  <si>
    <t>DOUGLAS A1</t>
  </si>
  <si>
    <t>TRABAJOS AEREOS ESPECIALES - COSTOS DE OPERACIÓN POR TIPO DE AERONAVE 
 I SEMESTRE 2013</t>
  </si>
  <si>
    <t xml:space="preserve">Fuente: Empresas Trabajos Aéreos Especiales </t>
  </si>
  <si>
    <t>Base de datos 123/08/2013</t>
  </si>
  <si>
    <t>0BT-0CR</t>
  </si>
  <si>
    <t>ODV-0BE-0BH-0BM-0BN-0BR-0CB-0CC-0CK-0CM-0CR-0DA-0DC-0DL-0DP-0DQ-0DT-0DU</t>
  </si>
  <si>
    <t>0BE-0BV-0BX-0CI-0CP-0DD-0DH-0DM-0DR-0DX</t>
  </si>
  <si>
    <t>0BE-0CR-0DN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</si>
  <si>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 xml:space="preserve">: Empresas de Aviación Agricola </t>
    </r>
  </si>
  <si>
    <t>HEL</t>
  </si>
  <si>
    <t>1DO</t>
  </si>
  <si>
    <t>1EN</t>
  </si>
  <si>
    <t>1DW-1FQ</t>
  </si>
  <si>
    <t>1FQ</t>
  </si>
  <si>
    <t>1B0+1CQ-1CV-1CX-1DW-1ED-1EE-1FQ-1GM</t>
  </si>
  <si>
    <t>1CV</t>
  </si>
  <si>
    <t>AJS-PHC</t>
  </si>
  <si>
    <t>AJS-1FU</t>
  </si>
  <si>
    <t>HEL-1ED-1FU</t>
  </si>
  <si>
    <t>1FU</t>
  </si>
  <si>
    <t>HEL-1FU</t>
  </si>
  <si>
    <t>1BP</t>
  </si>
  <si>
    <t>1DS</t>
  </si>
  <si>
    <t>1DF</t>
  </si>
  <si>
    <t>1DW</t>
  </si>
  <si>
    <t>1BE</t>
  </si>
  <si>
    <t>1AE-1AM-1AS-1BP-1BR-1CG-1EG-1EY-1GK-1GN</t>
  </si>
  <si>
    <t>1GP</t>
  </si>
  <si>
    <t>1AE-1AS-1CG-1DF-1DY-1EG-1GN</t>
  </si>
  <si>
    <t>1AE-1AM-1BE-1BP-1BR-1CG-1DF-1EG-1EQ</t>
  </si>
  <si>
    <t>1DO-1FL</t>
  </si>
  <si>
    <t>1BE-1DY-1EG</t>
  </si>
  <si>
    <t>1FQ-3GH</t>
  </si>
  <si>
    <t>1CP-1DW-1FL</t>
  </si>
  <si>
    <t>1CW-1ED</t>
  </si>
  <si>
    <t>1CX</t>
  </si>
  <si>
    <t>1ED</t>
  </si>
  <si>
    <t>1CW-1FU</t>
  </si>
  <si>
    <t>1AP-1DY-1EQ-1EY-1GK</t>
  </si>
  <si>
    <t>1AP-1BE-1DO-1GN-1GP-3GH</t>
  </si>
  <si>
    <t>1AP-1EY-1GK</t>
  </si>
  <si>
    <t>1AP-1BE-1CG-1DF-1DO-1DY-1EY-1GK-1GN-1GP-3GH</t>
  </si>
  <si>
    <t>1DY</t>
  </si>
  <si>
    <t>1GC</t>
  </si>
  <si>
    <t>EMPRESAS DE TRANSPORTE AÉREO - AEROTAXIS - COSTOS DE OPERACIÓN   -  I SEMESTRE DE 2013</t>
  </si>
  <si>
    <r>
      <rPr>
        <b/>
        <sz val="8"/>
        <color theme="1"/>
        <rFont val="Calibri"/>
        <family val="2"/>
      </rPr>
      <t>Fuente</t>
    </r>
    <r>
      <rPr>
        <sz val="8"/>
        <color theme="1"/>
        <rFont val="Calibri"/>
        <family val="2"/>
      </rPr>
      <t>: Empresas Aéreas no regulares Aerotaxis</t>
    </r>
  </si>
  <si>
    <t>EMPRESAS</t>
  </si>
  <si>
    <t>OBR</t>
  </si>
  <si>
    <t>TRABAJOS AÉREOS ESPECIALES - AVIACION AGRICOLA:Avial, Aviacol, Fagan,Fuminorte  y Sadell.</t>
  </si>
  <si>
    <t>DE UN TOTAL DE 168 EMPRESAS VIGENTES CON LA OBLIGACIÓN DE PRESENTAR LOS INFORMES DE COSTOS EN EL I SEMESTRE  DE 2013, 137 ESTABLECIMIENTOS AERONÁUTICOS PRESENTARON REPORTES, LO QUE  REPRESENTA EL 90 % DE COBERTURA.   10% MAS COMPARADO CON EL I SEMESTRE  DEL AÑO 2012.</t>
  </si>
  <si>
    <t>TOTALES</t>
  </si>
  <si>
    <t>TOTALES 2012</t>
  </si>
  <si>
    <t>TOTALES 2013</t>
  </si>
  <si>
    <t>VARIACIÓN</t>
  </si>
  <si>
    <t xml:space="preserve">Combustible </t>
  </si>
  <si>
    <t xml:space="preserve">Administración </t>
  </si>
  <si>
    <t xml:space="preserve">Mantenimiento </t>
  </si>
  <si>
    <t xml:space="preserve">Arriendo </t>
  </si>
  <si>
    <t xml:space="preserve">Servicios Aeronaúticos </t>
  </si>
  <si>
    <t xml:space="preserve"> Arriendo </t>
  </si>
  <si>
    <t>COSTOS DE OPERACIÓN TRANSPORTE AEREO REGULAR PASAJEROS I SEMESTRE DE 2013</t>
  </si>
  <si>
    <t>COSTOS DE OPERACIÓN POR TIPO DE AERONAVE  I SEMESTRE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</si>
</sst>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0" x14ac:knownFonts="1">
    <font>
      <sz val="11"/>
      <color theme="1"/>
      <name val="Verdana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Verdana"/>
      <family val="2"/>
      <scheme val="minor"/>
    </font>
    <font>
      <sz val="11"/>
      <color theme="1"/>
      <name val="Arnprior"/>
    </font>
    <font>
      <b/>
      <sz val="11"/>
      <color theme="1"/>
      <name val="Arnprior"/>
    </font>
    <font>
      <b/>
      <sz val="14"/>
      <color theme="1"/>
      <name val="Arnprior"/>
    </font>
    <font>
      <u/>
      <sz val="11"/>
      <color theme="10"/>
      <name val="Verdana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name val="Calibri"/>
      <family val="2"/>
    </font>
    <font>
      <sz val="10"/>
      <color indexed="8"/>
      <name val="Arial"/>
      <family val="2"/>
      <charset val="1"/>
    </font>
    <font>
      <b/>
      <sz val="11"/>
      <color theme="1"/>
      <name val="Verdana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</font>
    <font>
      <sz val="6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name val="Calibri"/>
      <family val="2"/>
    </font>
    <font>
      <b/>
      <sz val="7"/>
      <color theme="1"/>
      <name val="Calibri"/>
      <family val="2"/>
    </font>
    <font>
      <sz val="8"/>
      <color theme="1"/>
      <name val="Verdana"/>
      <family val="2"/>
      <scheme val="minor"/>
    </font>
    <font>
      <b/>
      <sz val="11"/>
      <color rgb="FF000000"/>
      <name val="Calibri"/>
      <family val="2"/>
    </font>
    <font>
      <b/>
      <sz val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41" fontId="3" fillId="0" borderId="0" applyFont="0" applyFill="0" applyBorder="0" applyAlignment="0" applyProtection="0"/>
  </cellStyleXfs>
  <cellXfs count="284"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7" fillId="0" borderId="2" xfId="2" applyBorder="1" applyProtection="1">
      <protection locked="0"/>
    </xf>
    <xf numFmtId="0" fontId="9" fillId="0" borderId="0" xfId="0" applyFont="1" applyProtection="1"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Protection="1">
      <protection locked="0"/>
    </xf>
    <xf numFmtId="9" fontId="9" fillId="0" borderId="6" xfId="1" applyFont="1" applyBorder="1" applyAlignment="1" applyProtection="1">
      <alignment horizontal="center"/>
      <protection locked="0"/>
    </xf>
    <xf numFmtId="0" fontId="9" fillId="0" borderId="7" xfId="0" applyFont="1" applyBorder="1" applyProtection="1">
      <protection locked="0"/>
    </xf>
    <xf numFmtId="9" fontId="9" fillId="0" borderId="8" xfId="1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9" fontId="9" fillId="0" borderId="22" xfId="1" applyFont="1" applyBorder="1" applyAlignment="1" applyProtection="1">
      <alignment horizont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/>
      <protection locked="0"/>
    </xf>
    <xf numFmtId="9" fontId="8" fillId="3" borderId="17" xfId="1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Protection="1">
      <protection locked="0"/>
    </xf>
    <xf numFmtId="9" fontId="9" fillId="0" borderId="0" xfId="1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3" fontId="9" fillId="0" borderId="2" xfId="0" applyNumberFormat="1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9" fillId="0" borderId="15" xfId="0" applyFont="1" applyBorder="1" applyProtection="1">
      <protection locked="0"/>
    </xf>
    <xf numFmtId="3" fontId="9" fillId="0" borderId="16" xfId="0" applyNumberFormat="1" applyFont="1" applyBorder="1" applyProtection="1">
      <protection locked="0"/>
    </xf>
    <xf numFmtId="3" fontId="9" fillId="0" borderId="10" xfId="0" applyNumberFormat="1" applyFont="1" applyBorder="1" applyProtection="1">
      <protection locked="0"/>
    </xf>
    <xf numFmtId="3" fontId="9" fillId="0" borderId="0" xfId="0" applyNumberFormat="1" applyFont="1" applyBorder="1" applyProtection="1">
      <protection locked="0"/>
    </xf>
    <xf numFmtId="3" fontId="14" fillId="0" borderId="0" xfId="0" applyNumberFormat="1" applyFont="1" applyBorder="1" applyProtection="1">
      <protection locked="0"/>
    </xf>
    <xf numFmtId="0" fontId="14" fillId="0" borderId="0" xfId="0" applyFont="1" applyBorder="1" applyProtection="1">
      <protection locked="0"/>
    </xf>
    <xf numFmtId="3" fontId="12" fillId="0" borderId="0" xfId="0" applyNumberFormat="1" applyFont="1" applyBorder="1" applyProtection="1">
      <protection locked="0"/>
    </xf>
    <xf numFmtId="10" fontId="9" fillId="0" borderId="2" xfId="1" applyNumberFormat="1" applyFont="1" applyBorder="1" applyProtection="1">
      <protection locked="0"/>
    </xf>
    <xf numFmtId="10" fontId="14" fillId="0" borderId="2" xfId="1" applyNumberFormat="1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8" fillId="3" borderId="7" xfId="0" applyFont="1" applyFill="1" applyBorder="1" applyProtection="1">
      <protection locked="0"/>
    </xf>
    <xf numFmtId="9" fontId="8" fillId="3" borderId="2" xfId="1" applyNumberFormat="1" applyFont="1" applyFill="1" applyBorder="1" applyProtection="1">
      <protection locked="0"/>
    </xf>
    <xf numFmtId="9" fontId="15" fillId="3" borderId="2" xfId="1" applyNumberFormat="1" applyFont="1" applyFill="1" applyBorder="1" applyProtection="1">
      <protection locked="0"/>
    </xf>
    <xf numFmtId="0" fontId="14" fillId="0" borderId="0" xfId="0" applyFont="1" applyProtection="1">
      <protection locked="0"/>
    </xf>
    <xf numFmtId="14" fontId="16" fillId="0" borderId="0" xfId="0" applyNumberFormat="1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0" fontId="9" fillId="0" borderId="16" xfId="1" applyNumberFormat="1" applyFont="1" applyBorder="1" applyProtection="1">
      <protection locked="0"/>
    </xf>
    <xf numFmtId="0" fontId="13" fillId="0" borderId="21" xfId="0" applyFont="1" applyBorder="1" applyProtection="1">
      <protection locked="0"/>
    </xf>
    <xf numFmtId="10" fontId="9" fillId="0" borderId="5" xfId="1" applyNumberFormat="1" applyFont="1" applyBorder="1" applyProtection="1">
      <protection locked="0"/>
    </xf>
    <xf numFmtId="14" fontId="16" fillId="0" borderId="0" xfId="0" applyNumberFormat="1" applyFont="1" applyBorder="1" applyAlignment="1" applyProtection="1">
      <alignment horizontal="left"/>
      <protection locked="0"/>
    </xf>
    <xf numFmtId="0" fontId="17" fillId="6" borderId="31" xfId="0" applyFont="1" applyFill="1" applyBorder="1" applyAlignment="1" applyProtection="1">
      <alignment horizontal="left" vertical="top"/>
      <protection locked="0"/>
    </xf>
    <xf numFmtId="0" fontId="17" fillId="6" borderId="32" xfId="0" applyFont="1" applyFill="1" applyBorder="1" applyAlignment="1" applyProtection="1">
      <alignment horizontal="left" vertical="top"/>
      <protection locked="0"/>
    </xf>
    <xf numFmtId="0" fontId="17" fillId="6" borderId="34" xfId="0" applyFont="1" applyFill="1" applyBorder="1" applyAlignment="1" applyProtection="1">
      <alignment horizontal="left" vertical="top"/>
      <protection locked="0"/>
    </xf>
    <xf numFmtId="0" fontId="17" fillId="6" borderId="37" xfId="0" applyFont="1" applyFill="1" applyBorder="1" applyAlignment="1" applyProtection="1">
      <alignment horizontal="left" vertical="top"/>
      <protection locked="0"/>
    </xf>
    <xf numFmtId="0" fontId="17" fillId="6" borderId="36" xfId="0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7" xfId="0" applyFont="1" applyBorder="1" applyProtection="1">
      <protection locked="0"/>
    </xf>
    <xf numFmtId="0" fontId="14" fillId="0" borderId="21" xfId="0" applyFont="1" applyBorder="1" applyProtection="1">
      <protection locked="0"/>
    </xf>
    <xf numFmtId="10" fontId="9" fillId="0" borderId="20" xfId="1" applyNumberFormat="1" applyFont="1" applyBorder="1" applyProtection="1">
      <protection locked="0"/>
    </xf>
    <xf numFmtId="0" fontId="14" fillId="0" borderId="15" xfId="0" applyFont="1" applyBorder="1" applyProtection="1">
      <protection locked="0"/>
    </xf>
    <xf numFmtId="10" fontId="9" fillId="0" borderId="41" xfId="1" applyNumberFormat="1" applyFont="1" applyBorder="1" applyProtection="1">
      <protection locked="0"/>
    </xf>
    <xf numFmtId="10" fontId="9" fillId="0" borderId="8" xfId="1" applyNumberFormat="1" applyFont="1" applyBorder="1" applyProtection="1">
      <protection locked="0"/>
    </xf>
    <xf numFmtId="10" fontId="9" fillId="0" borderId="22" xfId="1" applyNumberFormat="1" applyFont="1" applyBorder="1" applyProtection="1">
      <protection locked="0"/>
    </xf>
    <xf numFmtId="0" fontId="14" fillId="0" borderId="43" xfId="0" applyFont="1" applyBorder="1" applyProtection="1">
      <protection locked="0"/>
    </xf>
    <xf numFmtId="10" fontId="9" fillId="0" borderId="44" xfId="1" applyNumberFormat="1" applyFont="1" applyBorder="1" applyProtection="1">
      <protection locked="0"/>
    </xf>
    <xf numFmtId="10" fontId="9" fillId="0" borderId="45" xfId="1" applyNumberFormat="1" applyFont="1" applyBorder="1" applyProtection="1">
      <protection locked="0"/>
    </xf>
    <xf numFmtId="0" fontId="8" fillId="3" borderId="9" xfId="0" applyFont="1" applyFill="1" applyBorder="1" applyProtection="1">
      <protection locked="0"/>
    </xf>
    <xf numFmtId="9" fontId="8" fillId="3" borderId="10" xfId="1" applyNumberFormat="1" applyFont="1" applyFill="1" applyBorder="1" applyProtection="1">
      <protection locked="0"/>
    </xf>
    <xf numFmtId="9" fontId="8" fillId="3" borderId="11" xfId="1" applyNumberFormat="1" applyFont="1" applyFill="1" applyBorder="1" applyProtection="1"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13" fillId="0" borderId="46" xfId="0" applyFont="1" applyBorder="1" applyProtection="1">
      <protection locked="0"/>
    </xf>
    <xf numFmtId="0" fontId="13" fillId="0" borderId="47" xfId="0" applyFont="1" applyBorder="1" applyProtection="1">
      <protection locked="0"/>
    </xf>
    <xf numFmtId="0" fontId="8" fillId="3" borderId="47" xfId="0" applyFont="1" applyFill="1" applyBorder="1" applyProtection="1">
      <protection locked="0"/>
    </xf>
    <xf numFmtId="41" fontId="20" fillId="0" borderId="48" xfId="3" applyFont="1" applyBorder="1" applyAlignment="1" applyProtection="1"/>
    <xf numFmtId="41" fontId="19" fillId="0" borderId="48" xfId="3" applyFont="1" applyBorder="1" applyAlignment="1" applyProtection="1"/>
    <xf numFmtId="0" fontId="8" fillId="3" borderId="2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7" fillId="6" borderId="38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center"/>
      <protection locked="0"/>
    </xf>
    <xf numFmtId="0" fontId="17" fillId="6" borderId="35" xfId="0" applyFont="1" applyFill="1" applyBorder="1" applyAlignment="1" applyProtection="1">
      <alignment horizontal="center" vertical="top"/>
      <protection locked="0"/>
    </xf>
    <xf numFmtId="0" fontId="17" fillId="6" borderId="32" xfId="0" applyFont="1" applyFill="1" applyBorder="1" applyAlignment="1" applyProtection="1">
      <alignment horizontal="center" vertical="top"/>
      <protection locked="0"/>
    </xf>
    <xf numFmtId="0" fontId="17" fillId="6" borderId="31" xfId="0" applyFont="1" applyFill="1" applyBorder="1" applyAlignment="1" applyProtection="1">
      <alignment horizontal="center" vertical="top"/>
      <protection locked="0"/>
    </xf>
    <xf numFmtId="0" fontId="17" fillId="6" borderId="37" xfId="0" applyFont="1" applyFill="1" applyBorder="1" applyAlignment="1" applyProtection="1">
      <alignment horizontal="center" vertical="top"/>
      <protection locked="0"/>
    </xf>
    <xf numFmtId="0" fontId="17" fillId="6" borderId="36" xfId="0" applyFont="1" applyFill="1" applyBorder="1" applyAlignment="1" applyProtection="1">
      <alignment horizontal="center" vertical="top"/>
      <protection locked="0"/>
    </xf>
    <xf numFmtId="0" fontId="17" fillId="6" borderId="34" xfId="0" applyFont="1" applyFill="1" applyBorder="1" applyAlignment="1" applyProtection="1">
      <alignment horizontal="center" vertical="top"/>
      <protection locked="0"/>
    </xf>
    <xf numFmtId="0" fontId="17" fillId="6" borderId="33" xfId="0" applyFont="1" applyFill="1" applyBorder="1" applyAlignment="1" applyProtection="1">
      <alignment horizontal="center" vertical="top"/>
      <protection locked="0"/>
    </xf>
    <xf numFmtId="0" fontId="17" fillId="6" borderId="38" xfId="0" applyFont="1" applyFill="1" applyBorder="1" applyAlignment="1" applyProtection="1">
      <alignment horizontal="center" vertical="top"/>
      <protection locked="0"/>
    </xf>
    <xf numFmtId="3" fontId="9" fillId="0" borderId="20" xfId="0" applyNumberFormat="1" applyFont="1" applyBorder="1" applyProtection="1">
      <protection locked="0"/>
    </xf>
    <xf numFmtId="3" fontId="8" fillId="8" borderId="18" xfId="0" applyNumberFormat="1" applyFont="1" applyFill="1" applyBorder="1" applyProtection="1">
      <protection locked="0"/>
    </xf>
    <xf numFmtId="3" fontId="8" fillId="8" borderId="17" xfId="0" applyNumberFormat="1" applyFont="1" applyFill="1" applyBorder="1" applyProtection="1">
      <protection locked="0"/>
    </xf>
    <xf numFmtId="0" fontId="8" fillId="10" borderId="19" xfId="0" applyFont="1" applyFill="1" applyBorder="1" applyProtection="1">
      <protection locked="0"/>
    </xf>
    <xf numFmtId="41" fontId="19" fillId="10" borderId="48" xfId="3" applyFont="1" applyFill="1" applyBorder="1" applyAlignment="1" applyProtection="1"/>
    <xf numFmtId="3" fontId="8" fillId="10" borderId="18" xfId="0" applyNumberFormat="1" applyFont="1" applyFill="1" applyBorder="1" applyProtection="1">
      <protection locked="0"/>
    </xf>
    <xf numFmtId="3" fontId="8" fillId="10" borderId="17" xfId="0" applyNumberFormat="1" applyFont="1" applyFill="1" applyBorder="1" applyProtection="1">
      <protection locked="0"/>
    </xf>
    <xf numFmtId="0" fontId="8" fillId="9" borderId="23" xfId="0" applyFont="1" applyFill="1" applyBorder="1" applyAlignment="1" applyProtection="1">
      <alignment horizontal="center"/>
      <protection locked="0"/>
    </xf>
    <xf numFmtId="0" fontId="8" fillId="9" borderId="1" xfId="0" applyFont="1" applyFill="1" applyBorder="1" applyAlignment="1" applyProtection="1">
      <alignment horizontal="center"/>
      <protection locked="0"/>
    </xf>
    <xf numFmtId="0" fontId="8" fillId="10" borderId="19" xfId="0" applyFont="1" applyFill="1" applyBorder="1" applyAlignment="1" applyProtection="1">
      <alignment horizontal="center"/>
      <protection locked="0"/>
    </xf>
    <xf numFmtId="0" fontId="8" fillId="10" borderId="1" xfId="0" applyFont="1" applyFill="1" applyBorder="1" applyAlignment="1" applyProtection="1">
      <alignment horizontal="center"/>
      <protection locked="0"/>
    </xf>
    <xf numFmtId="3" fontId="10" fillId="0" borderId="16" xfId="0" applyNumberFormat="1" applyFont="1" applyBorder="1" applyProtection="1">
      <protection locked="0"/>
    </xf>
    <xf numFmtId="3" fontId="10" fillId="0" borderId="41" xfId="0" applyNumberFormat="1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3" fontId="10" fillId="0" borderId="8" xfId="0" applyNumberFormat="1" applyFont="1" applyBorder="1" applyProtection="1">
      <protection locked="0"/>
    </xf>
    <xf numFmtId="3" fontId="10" fillId="0" borderId="20" xfId="0" applyNumberFormat="1" applyFont="1" applyBorder="1" applyProtection="1">
      <protection locked="0"/>
    </xf>
    <xf numFmtId="3" fontId="10" fillId="0" borderId="22" xfId="0" applyNumberFormat="1" applyFont="1" applyBorder="1" applyProtection="1">
      <protection locked="0"/>
    </xf>
    <xf numFmtId="3" fontId="10" fillId="0" borderId="10" xfId="0" applyNumberFormat="1" applyFont="1" applyBorder="1" applyProtection="1">
      <protection locked="0"/>
    </xf>
    <xf numFmtId="3" fontId="10" fillId="0" borderId="11" xfId="0" applyNumberFormat="1" applyFont="1" applyBorder="1" applyProtection="1">
      <protection locked="0"/>
    </xf>
    <xf numFmtId="10" fontId="10" fillId="0" borderId="16" xfId="1" applyNumberFormat="1" applyFont="1" applyBorder="1" applyProtection="1">
      <protection locked="0"/>
    </xf>
    <xf numFmtId="0" fontId="10" fillId="0" borderId="0" xfId="0" applyFont="1" applyProtection="1">
      <protection locked="0"/>
    </xf>
    <xf numFmtId="0" fontId="21" fillId="10" borderId="18" xfId="0" applyFont="1" applyFill="1" applyBorder="1" applyAlignment="1" applyProtection="1">
      <alignment horizontal="center"/>
      <protection locked="0"/>
    </xf>
    <xf numFmtId="0" fontId="21" fillId="10" borderId="17" xfId="0" applyFont="1" applyFill="1" applyBorder="1" applyAlignment="1" applyProtection="1">
      <alignment horizontal="center"/>
      <protection locked="0"/>
    </xf>
    <xf numFmtId="0" fontId="12" fillId="10" borderId="19" xfId="0" applyFont="1" applyFill="1" applyBorder="1" applyProtection="1">
      <protection locked="0"/>
    </xf>
    <xf numFmtId="3" fontId="21" fillId="10" borderId="18" xfId="0" applyNumberFormat="1" applyFont="1" applyFill="1" applyBorder="1" applyProtection="1">
      <protection locked="0"/>
    </xf>
    <xf numFmtId="0" fontId="12" fillId="7" borderId="19" xfId="0" applyFont="1" applyFill="1" applyBorder="1" applyProtection="1">
      <protection locked="0"/>
    </xf>
    <xf numFmtId="3" fontId="21" fillId="7" borderId="18" xfId="0" applyNumberFormat="1" applyFont="1" applyFill="1" applyBorder="1" applyProtection="1">
      <protection locked="0"/>
    </xf>
    <xf numFmtId="0" fontId="12" fillId="7" borderId="1" xfId="0" applyFont="1" applyFill="1" applyBorder="1" applyAlignment="1" applyProtection="1">
      <alignment horizontal="center"/>
      <protection locked="0"/>
    </xf>
    <xf numFmtId="0" fontId="21" fillId="7" borderId="40" xfId="0" applyFont="1" applyFill="1" applyBorder="1" applyAlignment="1" applyProtection="1">
      <alignment horizontal="center"/>
      <protection locked="0"/>
    </xf>
    <xf numFmtId="0" fontId="21" fillId="7" borderId="42" xfId="0" applyFont="1" applyFill="1" applyBorder="1" applyAlignment="1" applyProtection="1">
      <alignment horizontal="center"/>
      <protection locked="0"/>
    </xf>
    <xf numFmtId="0" fontId="8" fillId="10" borderId="1" xfId="0" applyFont="1" applyFill="1" applyBorder="1" applyProtection="1">
      <protection locked="0"/>
    </xf>
    <xf numFmtId="0" fontId="8" fillId="7" borderId="1" xfId="0" applyFont="1" applyFill="1" applyBorder="1" applyProtection="1">
      <protection locked="0"/>
    </xf>
    <xf numFmtId="0" fontId="12" fillId="10" borderId="0" xfId="0" applyFont="1" applyFill="1" applyAlignment="1" applyProtection="1">
      <alignment horizontal="center"/>
      <protection locked="0"/>
    </xf>
    <xf numFmtId="10" fontId="14" fillId="0" borderId="16" xfId="1" applyNumberFormat="1" applyFont="1" applyBorder="1" applyProtection="1">
      <protection locked="0"/>
    </xf>
    <xf numFmtId="0" fontId="0" fillId="0" borderId="0" xfId="0"/>
    <xf numFmtId="3" fontId="1" fillId="0" borderId="2" xfId="0" applyNumberFormat="1" applyFont="1" applyBorder="1" applyProtection="1">
      <protection locked="0"/>
    </xf>
    <xf numFmtId="3" fontId="1" fillId="0" borderId="20" xfId="0" applyNumberFormat="1" applyFont="1" applyBorder="1" applyProtection="1">
      <protection locked="0"/>
    </xf>
    <xf numFmtId="3" fontId="1" fillId="0" borderId="16" xfId="0" applyNumberFormat="1" applyFont="1" applyBorder="1" applyProtection="1"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/>
      <protection locked="0"/>
    </xf>
    <xf numFmtId="0" fontId="8" fillId="7" borderId="19" xfId="0" applyFont="1" applyFill="1" applyBorder="1" applyProtection="1">
      <protection locked="0"/>
    </xf>
    <xf numFmtId="3" fontId="2" fillId="7" borderId="18" xfId="0" applyNumberFormat="1" applyFont="1" applyFill="1" applyBorder="1" applyProtection="1">
      <protection locked="0"/>
    </xf>
    <xf numFmtId="0" fontId="8" fillId="10" borderId="30" xfId="0" applyFont="1" applyFill="1" applyBorder="1" applyProtection="1">
      <protection locked="0"/>
    </xf>
    <xf numFmtId="3" fontId="2" fillId="10" borderId="40" xfId="0" applyNumberFormat="1" applyFont="1" applyFill="1" applyBorder="1" applyProtection="1">
      <protection locked="0"/>
    </xf>
    <xf numFmtId="0" fontId="2" fillId="7" borderId="49" xfId="0" applyFont="1" applyFill="1" applyBorder="1" applyAlignment="1" applyProtection="1">
      <alignment horizontal="center"/>
      <protection locked="0"/>
    </xf>
    <xf numFmtId="0" fontId="2" fillId="7" borderId="20" xfId="0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Protection="1">
      <protection locked="0"/>
    </xf>
    <xf numFmtId="3" fontId="1" fillId="0" borderId="6" xfId="0" applyNumberFormat="1" applyFont="1" applyBorder="1" applyProtection="1">
      <protection locked="0"/>
    </xf>
    <xf numFmtId="3" fontId="1" fillId="0" borderId="8" xfId="0" applyNumberFormat="1" applyFont="1" applyBorder="1" applyProtection="1">
      <protection locked="0"/>
    </xf>
    <xf numFmtId="3" fontId="1" fillId="0" borderId="22" xfId="0" applyNumberFormat="1" applyFont="1" applyBorder="1" applyProtection="1">
      <protection locked="0"/>
    </xf>
    <xf numFmtId="3" fontId="2" fillId="7" borderId="17" xfId="0" applyNumberFormat="1" applyFont="1" applyFill="1" applyBorder="1" applyProtection="1">
      <protection locked="0"/>
    </xf>
    <xf numFmtId="3" fontId="1" fillId="0" borderId="41" xfId="0" applyNumberFormat="1" applyFont="1" applyBorder="1" applyProtection="1">
      <protection locked="0"/>
    </xf>
    <xf numFmtId="3" fontId="2" fillId="10" borderId="42" xfId="0" applyNumberFormat="1" applyFont="1" applyFill="1" applyBorder="1" applyProtection="1">
      <protection locked="0"/>
    </xf>
    <xf numFmtId="3" fontId="1" fillId="0" borderId="10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14" fontId="22" fillId="0" borderId="0" xfId="0" applyNumberFormat="1" applyFont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8" fillId="10" borderId="7" xfId="0" applyFont="1" applyFill="1" applyBorder="1" applyProtection="1">
      <protection locked="0"/>
    </xf>
    <xf numFmtId="0" fontId="8" fillId="10" borderId="47" xfId="0" applyFont="1" applyFill="1" applyBorder="1" applyProtection="1">
      <protection locked="0"/>
    </xf>
    <xf numFmtId="10" fontId="8" fillId="10" borderId="2" xfId="1" applyNumberFormat="1" applyFont="1" applyFill="1" applyBorder="1" applyProtection="1">
      <protection locked="0"/>
    </xf>
    <xf numFmtId="10" fontId="15" fillId="10" borderId="2" xfId="1" applyNumberFormat="1" applyFont="1" applyFill="1" applyBorder="1" applyProtection="1">
      <protection locked="0"/>
    </xf>
    <xf numFmtId="10" fontId="8" fillId="10" borderId="18" xfId="1" applyNumberFormat="1" applyFont="1" applyFill="1" applyBorder="1" applyProtection="1">
      <protection locked="0"/>
    </xf>
    <xf numFmtId="10" fontId="15" fillId="10" borderId="18" xfId="1" applyNumberFormat="1" applyFont="1" applyFill="1" applyBorder="1" applyProtection="1">
      <protection locked="0"/>
    </xf>
    <xf numFmtId="10" fontId="8" fillId="10" borderId="17" xfId="1" applyNumberFormat="1" applyFont="1" applyFill="1" applyBorder="1" applyProtection="1">
      <protection locked="0"/>
    </xf>
    <xf numFmtId="0" fontId="8" fillId="10" borderId="4" xfId="0" applyFont="1" applyFill="1" applyBorder="1" applyProtection="1">
      <protection locked="0"/>
    </xf>
    <xf numFmtId="10" fontId="8" fillId="10" borderId="5" xfId="1" applyNumberFormat="1" applyFont="1" applyFill="1" applyBorder="1" applyProtection="1">
      <protection locked="0"/>
    </xf>
    <xf numFmtId="10" fontId="8" fillId="10" borderId="6" xfId="1" applyNumberFormat="1" applyFont="1" applyFill="1" applyBorder="1" applyProtection="1">
      <protection locked="0"/>
    </xf>
    <xf numFmtId="3" fontId="8" fillId="7" borderId="18" xfId="0" applyNumberFormat="1" applyFont="1" applyFill="1" applyBorder="1" applyProtection="1">
      <protection locked="0"/>
    </xf>
    <xf numFmtId="3" fontId="8" fillId="7" borderId="17" xfId="0" applyNumberFormat="1" applyFont="1" applyFill="1" applyBorder="1" applyProtection="1">
      <protection locked="0"/>
    </xf>
    <xf numFmtId="3" fontId="8" fillId="10" borderId="1" xfId="0" applyNumberFormat="1" applyFont="1" applyFill="1" applyBorder="1" applyAlignment="1" applyProtection="1">
      <alignment horizontal="center"/>
      <protection locked="0"/>
    </xf>
    <xf numFmtId="3" fontId="9" fillId="0" borderId="5" xfId="0" applyNumberFormat="1" applyFont="1" applyBorder="1" applyProtection="1">
      <protection locked="0"/>
    </xf>
    <xf numFmtId="3" fontId="9" fillId="0" borderId="6" xfId="0" applyNumberFormat="1" applyFont="1" applyBorder="1" applyProtection="1">
      <protection locked="0"/>
    </xf>
    <xf numFmtId="3" fontId="9" fillId="0" borderId="8" xfId="0" applyNumberFormat="1" applyFont="1" applyBorder="1" applyProtection="1">
      <protection locked="0"/>
    </xf>
    <xf numFmtId="3" fontId="9" fillId="0" borderId="22" xfId="0" applyNumberFormat="1" applyFont="1" applyBorder="1" applyProtection="1">
      <protection locked="0"/>
    </xf>
    <xf numFmtId="3" fontId="9" fillId="0" borderId="41" xfId="0" applyNumberFormat="1" applyFont="1" applyBorder="1" applyProtection="1">
      <protection locked="0"/>
    </xf>
    <xf numFmtId="3" fontId="9" fillId="0" borderId="11" xfId="0" applyNumberFormat="1" applyFont="1" applyBorder="1" applyProtection="1">
      <protection locked="0"/>
    </xf>
    <xf numFmtId="0" fontId="26" fillId="0" borderId="0" xfId="0" applyFont="1" applyBorder="1" applyProtection="1">
      <protection locked="0"/>
    </xf>
    <xf numFmtId="0" fontId="13" fillId="10" borderId="0" xfId="0" applyFont="1" applyFill="1" applyProtection="1">
      <protection locked="0"/>
    </xf>
    <xf numFmtId="3" fontId="8" fillId="7" borderId="40" xfId="0" applyNumberFormat="1" applyFont="1" applyFill="1" applyBorder="1" applyProtection="1">
      <protection locked="0"/>
    </xf>
    <xf numFmtId="3" fontId="8" fillId="7" borderId="42" xfId="0" applyNumberFormat="1" applyFont="1" applyFill="1" applyBorder="1" applyProtection="1">
      <protection locked="0"/>
    </xf>
    <xf numFmtId="9" fontId="8" fillId="7" borderId="1" xfId="1" applyFont="1" applyFill="1" applyBorder="1" applyProtection="1">
      <protection locked="0"/>
    </xf>
    <xf numFmtId="10" fontId="8" fillId="10" borderId="19" xfId="1" applyNumberFormat="1" applyFont="1" applyFill="1" applyBorder="1" applyProtection="1">
      <protection locked="0"/>
    </xf>
    <xf numFmtId="10" fontId="8" fillId="10" borderId="1" xfId="1" applyNumberFormat="1" applyFont="1" applyFill="1" applyBorder="1" applyProtection="1">
      <protection locked="0"/>
    </xf>
    <xf numFmtId="0" fontId="13" fillId="0" borderId="9" xfId="0" applyFont="1" applyBorder="1" applyAlignment="1" applyProtection="1">
      <alignment wrapText="1"/>
      <protection locked="0"/>
    </xf>
    <xf numFmtId="0" fontId="8" fillId="3" borderId="1" xfId="0" applyFont="1" applyFill="1" applyBorder="1" applyProtection="1">
      <protection locked="0"/>
    </xf>
    <xf numFmtId="41" fontId="20" fillId="0" borderId="50" xfId="3" applyFont="1" applyBorder="1" applyAlignment="1" applyProtection="1"/>
    <xf numFmtId="41" fontId="20" fillId="0" borderId="51" xfId="3" applyFont="1" applyBorder="1" applyAlignment="1" applyProtection="1"/>
    <xf numFmtId="9" fontId="8" fillId="7" borderId="1" xfId="1" applyNumberFormat="1" applyFont="1" applyFill="1" applyBorder="1" applyProtection="1">
      <protection locked="0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9" fillId="0" borderId="20" xfId="0" applyNumberFormat="1" applyFont="1" applyBorder="1" applyAlignment="1" applyProtection="1">
      <alignment horizontal="center"/>
      <protection locked="0"/>
    </xf>
    <xf numFmtId="3" fontId="9" fillId="0" borderId="16" xfId="0" applyNumberFormat="1" applyFont="1" applyBorder="1" applyAlignment="1" applyProtection="1">
      <alignment horizontal="center"/>
      <protection locked="0"/>
    </xf>
    <xf numFmtId="3" fontId="9" fillId="0" borderId="10" xfId="0" applyNumberFormat="1" applyFont="1" applyBorder="1" applyAlignment="1" applyProtection="1">
      <alignment horizontal="center"/>
      <protection locked="0"/>
    </xf>
    <xf numFmtId="0" fontId="8" fillId="10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5" fillId="7" borderId="1" xfId="0" applyFont="1" applyFill="1" applyBorder="1" applyAlignment="1" applyProtection="1">
      <alignment horizontal="center"/>
      <protection locked="0"/>
    </xf>
    <xf numFmtId="0" fontId="8" fillId="7" borderId="39" xfId="0" applyFont="1" applyFill="1" applyBorder="1" applyProtection="1">
      <protection locked="0"/>
    </xf>
    <xf numFmtId="9" fontId="8" fillId="7" borderId="40" xfId="1" applyNumberFormat="1" applyFont="1" applyFill="1" applyBorder="1" applyProtection="1">
      <protection locked="0"/>
    </xf>
    <xf numFmtId="9" fontId="8" fillId="7" borderId="42" xfId="1" applyNumberFormat="1" applyFont="1" applyFill="1" applyBorder="1" applyProtection="1">
      <protection locked="0"/>
    </xf>
    <xf numFmtId="0" fontId="16" fillId="0" borderId="0" xfId="0" applyFont="1" applyProtection="1">
      <protection locked="0"/>
    </xf>
    <xf numFmtId="3" fontId="9" fillId="0" borderId="16" xfId="0" applyNumberFormat="1" applyFont="1" applyBorder="1" applyAlignment="1" applyProtection="1">
      <alignment horizontal="right"/>
      <protection locked="0"/>
    </xf>
    <xf numFmtId="3" fontId="9" fillId="0" borderId="2" xfId="0" applyNumberFormat="1" applyFont="1" applyBorder="1" applyAlignment="1" applyProtection="1">
      <alignment horizontal="right"/>
      <protection locked="0"/>
    </xf>
    <xf numFmtId="3" fontId="9" fillId="0" borderId="10" xfId="0" applyNumberFormat="1" applyFont="1" applyBorder="1" applyAlignment="1" applyProtection="1">
      <alignment horizontal="right"/>
      <protection locked="0"/>
    </xf>
    <xf numFmtId="0" fontId="11" fillId="2" borderId="0" xfId="2" applyFont="1" applyFill="1" applyBorder="1" applyAlignment="1" applyProtection="1">
      <protection locked="0"/>
    </xf>
    <xf numFmtId="0" fontId="11" fillId="2" borderId="24" xfId="2" applyFont="1" applyFill="1" applyBorder="1" applyAlignment="1" applyProtection="1">
      <protection locked="0"/>
    </xf>
    <xf numFmtId="9" fontId="8" fillId="10" borderId="19" xfId="1" applyFont="1" applyFill="1" applyBorder="1" applyProtection="1">
      <protection locked="0"/>
    </xf>
    <xf numFmtId="9" fontId="8" fillId="10" borderId="1" xfId="1" applyFont="1" applyFill="1" applyBorder="1" applyProtection="1">
      <protection locked="0"/>
    </xf>
    <xf numFmtId="3" fontId="13" fillId="0" borderId="6" xfId="0" applyNumberFormat="1" applyFont="1" applyFill="1" applyBorder="1" applyProtection="1">
      <protection locked="0"/>
    </xf>
    <xf numFmtId="3" fontId="12" fillId="12" borderId="3" xfId="0" applyNumberFormat="1" applyFont="1" applyFill="1" applyBorder="1" applyAlignment="1" applyProtection="1">
      <alignment horizontal="center"/>
      <protection locked="0"/>
    </xf>
    <xf numFmtId="3" fontId="28" fillId="11" borderId="19" xfId="0" applyNumberFormat="1" applyFont="1" applyFill="1" applyBorder="1" applyProtection="1">
      <protection locked="0"/>
    </xf>
    <xf numFmtId="3" fontId="28" fillId="13" borderId="19" xfId="0" applyNumberFormat="1" applyFont="1" applyFill="1" applyBorder="1" applyProtection="1">
      <protection locked="0"/>
    </xf>
    <xf numFmtId="3" fontId="13" fillId="0" borderId="45" xfId="0" applyNumberFormat="1" applyFont="1" applyFill="1" applyBorder="1" applyProtection="1">
      <protection locked="0"/>
    </xf>
    <xf numFmtId="0" fontId="12" fillId="0" borderId="7" xfId="0" applyFont="1" applyBorder="1" applyProtection="1">
      <protection locked="0"/>
    </xf>
    <xf numFmtId="10" fontId="8" fillId="0" borderId="2" xfId="1" applyNumberFormat="1" applyFont="1" applyBorder="1" applyProtection="1">
      <protection locked="0"/>
    </xf>
    <xf numFmtId="0" fontId="15" fillId="0" borderId="0" xfId="0" applyFont="1" applyProtection="1">
      <protection locked="0"/>
    </xf>
    <xf numFmtId="3" fontId="12" fillId="0" borderId="6" xfId="0" applyNumberFormat="1" applyFont="1" applyFill="1" applyBorder="1" applyProtection="1">
      <protection locked="0"/>
    </xf>
    <xf numFmtId="10" fontId="8" fillId="0" borderId="0" xfId="1" applyNumberFormat="1" applyFont="1" applyBorder="1" applyProtection="1">
      <protection locked="0"/>
    </xf>
    <xf numFmtId="10" fontId="9" fillId="0" borderId="0" xfId="1" applyNumberFormat="1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9" fillId="0" borderId="15" xfId="0" applyFont="1" applyBorder="1" applyProtection="1">
      <protection locked="0"/>
    </xf>
    <xf numFmtId="3" fontId="29" fillId="0" borderId="6" xfId="0" applyNumberFormat="1" applyFont="1" applyFill="1" applyBorder="1" applyProtection="1">
      <protection locked="0"/>
    </xf>
    <xf numFmtId="0" fontId="25" fillId="0" borderId="7" xfId="0" applyFont="1" applyBorder="1" applyProtection="1">
      <protection locked="0"/>
    </xf>
    <xf numFmtId="3" fontId="25" fillId="0" borderId="6" xfId="0" applyNumberFormat="1" applyFont="1" applyFill="1" applyBorder="1" applyProtection="1">
      <protection locked="0"/>
    </xf>
    <xf numFmtId="0" fontId="25" fillId="0" borderId="21" xfId="0" applyFont="1" applyBorder="1" applyProtection="1">
      <protection locked="0"/>
    </xf>
    <xf numFmtId="0" fontId="25" fillId="0" borderId="15" xfId="0" applyFont="1" applyBorder="1" applyProtection="1">
      <protection locked="0"/>
    </xf>
    <xf numFmtId="3" fontId="25" fillId="0" borderId="1" xfId="0" applyNumberFormat="1" applyFont="1" applyFill="1" applyBorder="1" applyProtection="1">
      <protection locked="0"/>
    </xf>
    <xf numFmtId="3" fontId="29" fillId="0" borderId="52" xfId="0" applyNumberFormat="1" applyFont="1" applyFill="1" applyBorder="1" applyProtection="1">
      <protection locked="0"/>
    </xf>
    <xf numFmtId="3" fontId="25" fillId="0" borderId="52" xfId="0" applyNumberFormat="1" applyFont="1" applyFill="1" applyBorder="1" applyProtection="1">
      <protection locked="0"/>
    </xf>
    <xf numFmtId="3" fontId="25" fillId="0" borderId="53" xfId="0" applyNumberFormat="1" applyFont="1" applyFill="1" applyBorder="1" applyProtection="1">
      <protection locked="0"/>
    </xf>
    <xf numFmtId="9" fontId="9" fillId="0" borderId="2" xfId="1" applyFont="1" applyBorder="1" applyProtection="1">
      <protection locked="0"/>
    </xf>
    <xf numFmtId="10" fontId="8" fillId="14" borderId="0" xfId="1" applyNumberFormat="1" applyFont="1" applyFill="1" applyBorder="1" applyProtection="1">
      <protection locked="0"/>
    </xf>
    <xf numFmtId="10" fontId="9" fillId="14" borderId="0" xfId="1" applyNumberFormat="1" applyFont="1" applyFill="1" applyBorder="1" applyProtection="1">
      <protection locked="0"/>
    </xf>
    <xf numFmtId="0" fontId="6" fillId="5" borderId="12" xfId="0" applyFont="1" applyFill="1" applyBorder="1" applyAlignment="1" applyProtection="1">
      <alignment horizontal="center"/>
      <protection locked="0"/>
    </xf>
    <xf numFmtId="0" fontId="6" fillId="5" borderId="14" xfId="0" applyFont="1" applyFill="1" applyBorder="1" applyAlignment="1" applyProtection="1">
      <alignment horizontal="center"/>
      <protection locked="0"/>
    </xf>
    <xf numFmtId="0" fontId="7" fillId="7" borderId="12" xfId="2" applyFill="1" applyBorder="1" applyAlignment="1" applyProtection="1">
      <alignment horizontal="center"/>
      <protection locked="0"/>
    </xf>
    <xf numFmtId="0" fontId="7" fillId="7" borderId="13" xfId="2" applyFill="1" applyBorder="1" applyAlignment="1" applyProtection="1">
      <alignment horizontal="center"/>
      <protection locked="0"/>
    </xf>
    <xf numFmtId="0" fontId="7" fillId="7" borderId="14" xfId="2" applyFill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8" fillId="0" borderId="55" xfId="0" applyFont="1" applyBorder="1" applyAlignment="1" applyProtection="1">
      <alignment horizontal="center"/>
      <protection locked="0"/>
    </xf>
    <xf numFmtId="0" fontId="18" fillId="0" borderId="56" xfId="0" applyFont="1" applyBorder="1" applyAlignment="1" applyProtection="1">
      <alignment horizontal="center"/>
      <protection locked="0"/>
    </xf>
    <xf numFmtId="0" fontId="18" fillId="0" borderId="57" xfId="0" applyFont="1" applyBorder="1" applyAlignment="1" applyProtection="1">
      <alignment horizontal="center"/>
      <protection locked="0"/>
    </xf>
    <xf numFmtId="0" fontId="8" fillId="9" borderId="3" xfId="0" applyFont="1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8" fillId="14" borderId="0" xfId="0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Border="1" applyAlignment="1" applyProtection="1">
      <alignment horizontal="center" vertical="center" wrapText="1"/>
      <protection locked="0"/>
    </xf>
    <xf numFmtId="0" fontId="24" fillId="9" borderId="3" xfId="0" applyFont="1" applyFill="1" applyBorder="1" applyAlignment="1" applyProtection="1">
      <alignment horizontal="center" vertical="center" wrapText="1"/>
      <protection locked="0"/>
    </xf>
    <xf numFmtId="0" fontId="27" fillId="0" borderId="54" xfId="0" applyFont="1" applyBorder="1" applyAlignment="1" applyProtection="1">
      <alignment horizontal="center" vertical="center" wrapText="1"/>
      <protection locked="0"/>
    </xf>
    <xf numFmtId="0" fontId="8" fillId="9" borderId="3" xfId="0" applyFont="1" applyFill="1" applyBorder="1" applyAlignment="1" applyProtection="1">
      <alignment horizontal="center"/>
      <protection locked="0"/>
    </xf>
    <xf numFmtId="0" fontId="8" fillId="9" borderId="39" xfId="0" applyFont="1" applyFill="1" applyBorder="1" applyAlignment="1" applyProtection="1">
      <alignment horizontal="center"/>
      <protection locked="0"/>
    </xf>
    <xf numFmtId="0" fontId="27" fillId="0" borderId="39" xfId="0" applyFont="1" applyBorder="1" applyAlignment="1" applyProtection="1">
      <alignment horizontal="center" vertical="center" wrapText="1"/>
      <protection locked="0"/>
    </xf>
    <xf numFmtId="0" fontId="8" fillId="7" borderId="12" xfId="0" applyFont="1" applyFill="1" applyBorder="1" applyAlignment="1" applyProtection="1">
      <alignment horizontal="center"/>
      <protection locked="0"/>
    </xf>
    <xf numFmtId="0" fontId="8" fillId="7" borderId="13" xfId="0" applyFont="1" applyFill="1" applyBorder="1" applyAlignment="1" applyProtection="1">
      <alignment horizontal="center"/>
      <protection locked="0"/>
    </xf>
    <xf numFmtId="0" fontId="7" fillId="3" borderId="29" xfId="2" applyFill="1" applyBorder="1" applyAlignment="1" applyProtection="1">
      <alignment horizontal="center" vertical="center" wrapText="1"/>
      <protection locked="0"/>
    </xf>
    <xf numFmtId="0" fontId="7" fillId="3" borderId="0" xfId="2" applyFill="1" applyBorder="1" applyAlignment="1" applyProtection="1">
      <alignment horizontal="center" vertical="center" wrapText="1"/>
      <protection locked="0"/>
    </xf>
    <xf numFmtId="0" fontId="8" fillId="7" borderId="14" xfId="0" applyFont="1" applyFill="1" applyBorder="1" applyAlignment="1" applyProtection="1">
      <alignment horizontal="center"/>
      <protection locked="0"/>
    </xf>
    <xf numFmtId="0" fontId="11" fillId="3" borderId="29" xfId="2" applyFont="1" applyFill="1" applyBorder="1" applyAlignment="1" applyProtection="1">
      <alignment horizontal="center"/>
      <protection locked="0"/>
    </xf>
    <xf numFmtId="0" fontId="11" fillId="3" borderId="0" xfId="2" applyFont="1" applyFill="1" applyBorder="1" applyAlignment="1" applyProtection="1">
      <alignment horizontal="center"/>
      <protection locked="0"/>
    </xf>
    <xf numFmtId="0" fontId="8" fillId="3" borderId="23" xfId="0" applyFont="1" applyFill="1" applyBorder="1" applyAlignment="1" applyProtection="1">
      <alignment horizontal="center"/>
      <protection locked="0"/>
    </xf>
    <xf numFmtId="0" fontId="8" fillId="3" borderId="24" xfId="0" applyFont="1" applyFill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left" vertical="top" wrapText="1"/>
      <protection locked="0"/>
    </xf>
    <xf numFmtId="0" fontId="8" fillId="3" borderId="29" xfId="0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11" fillId="3" borderId="12" xfId="2" applyFont="1" applyFill="1" applyBorder="1" applyAlignment="1" applyProtection="1">
      <alignment horizontal="center"/>
      <protection locked="0"/>
    </xf>
    <xf numFmtId="0" fontId="11" fillId="3" borderId="13" xfId="2" applyFont="1" applyFill="1" applyBorder="1" applyAlignment="1" applyProtection="1">
      <alignment horizontal="center"/>
      <protection locked="0"/>
    </xf>
    <xf numFmtId="0" fontId="12" fillId="7" borderId="12" xfId="0" applyFont="1" applyFill="1" applyBorder="1" applyAlignment="1" applyProtection="1">
      <alignment horizontal="center"/>
      <protection locked="0"/>
    </xf>
    <xf numFmtId="0" fontId="12" fillId="7" borderId="13" xfId="0" applyFont="1" applyFill="1" applyBorder="1" applyAlignment="1" applyProtection="1">
      <alignment horizontal="center"/>
      <protection locked="0"/>
    </xf>
    <xf numFmtId="0" fontId="12" fillId="7" borderId="14" xfId="0" applyFont="1" applyFill="1" applyBorder="1" applyAlignment="1" applyProtection="1">
      <alignment horizontal="center"/>
      <protection locked="0"/>
    </xf>
    <xf numFmtId="0" fontId="11" fillId="3" borderId="26" xfId="2" applyFont="1" applyFill="1" applyBorder="1" applyAlignment="1" applyProtection="1">
      <alignment horizontal="center"/>
      <protection locked="0"/>
    </xf>
    <xf numFmtId="0" fontId="11" fillId="3" borderId="27" xfId="2" applyFont="1" applyFill="1" applyBorder="1" applyAlignment="1" applyProtection="1">
      <alignment horizontal="center"/>
      <protection locked="0"/>
    </xf>
    <xf numFmtId="0" fontId="11" fillId="3" borderId="28" xfId="2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top" wrapText="1"/>
      <protection locked="0"/>
    </xf>
    <xf numFmtId="0" fontId="11" fillId="4" borderId="23" xfId="2" applyFont="1" applyFill="1" applyBorder="1" applyAlignment="1" applyProtection="1">
      <alignment horizontal="center" vertical="center" wrapText="1"/>
      <protection locked="0"/>
    </xf>
    <xf numFmtId="0" fontId="11" fillId="4" borderId="24" xfId="2" applyFont="1" applyFill="1" applyBorder="1" applyAlignment="1" applyProtection="1">
      <alignment horizontal="center" vertical="center" wrapText="1"/>
      <protection locked="0"/>
    </xf>
    <xf numFmtId="0" fontId="11" fillId="2" borderId="26" xfId="2" applyFont="1" applyFill="1" applyBorder="1" applyAlignment="1" applyProtection="1">
      <alignment horizontal="center"/>
      <protection locked="0"/>
    </xf>
    <xf numFmtId="0" fontId="11" fillId="2" borderId="27" xfId="2" applyFont="1" applyFill="1" applyBorder="1" applyAlignment="1" applyProtection="1">
      <alignment horizontal="center"/>
      <protection locked="0"/>
    </xf>
    <xf numFmtId="0" fontId="15" fillId="2" borderId="23" xfId="0" applyFont="1" applyFill="1" applyBorder="1" applyAlignment="1" applyProtection="1">
      <alignment horizontal="center"/>
      <protection locked="0"/>
    </xf>
    <xf numFmtId="0" fontId="15" fillId="2" borderId="24" xfId="0" applyFont="1" applyFill="1" applyBorder="1" applyAlignment="1" applyProtection="1">
      <alignment horizontal="center"/>
      <protection locked="0"/>
    </xf>
    <xf numFmtId="0" fontId="7" fillId="2" borderId="26" xfId="2" applyFill="1" applyBorder="1" applyAlignment="1" applyProtection="1">
      <alignment horizontal="center"/>
      <protection locked="0"/>
    </xf>
    <xf numFmtId="0" fontId="7" fillId="2" borderId="27" xfId="2" applyFill="1" applyBorder="1" applyAlignment="1" applyProtection="1">
      <alignment horizontal="center"/>
      <protection locked="0"/>
    </xf>
    <xf numFmtId="0" fontId="7" fillId="10" borderId="12" xfId="2" applyFill="1" applyBorder="1" applyAlignment="1" applyProtection="1">
      <alignment horizontal="center"/>
      <protection locked="0"/>
    </xf>
    <xf numFmtId="0" fontId="7" fillId="10" borderId="13" xfId="2" applyFill="1" applyBorder="1" applyAlignment="1" applyProtection="1">
      <alignment horizontal="center"/>
      <protection locked="0"/>
    </xf>
    <xf numFmtId="0" fontId="7" fillId="10" borderId="14" xfId="2" applyFill="1" applyBorder="1" applyAlignment="1" applyProtection="1">
      <alignment horizontal="center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9" fillId="15" borderId="12" xfId="0" applyFont="1" applyFill="1" applyBorder="1" applyAlignment="1" applyProtection="1">
      <alignment horizontal="left" vertical="top" wrapText="1"/>
      <protection locked="0"/>
    </xf>
    <xf numFmtId="0" fontId="9" fillId="15" borderId="13" xfId="0" applyFont="1" applyFill="1" applyBorder="1" applyAlignment="1" applyProtection="1">
      <alignment horizontal="left" vertical="top" wrapText="1"/>
      <protection locked="0"/>
    </xf>
    <xf numFmtId="0" fontId="9" fillId="15" borderId="14" xfId="0" applyFont="1" applyFill="1" applyBorder="1" applyAlignment="1" applyProtection="1">
      <alignment horizontal="left" vertical="top" wrapText="1"/>
      <protection locked="0"/>
    </xf>
    <xf numFmtId="0" fontId="7" fillId="0" borderId="2" xfId="2" applyBorder="1"/>
  </cellXfs>
  <cellStyles count="4">
    <cellStyle name="Hipervínculo" xfId="2" builtinId="8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717663507495647"/>
          <c:y val="0.16464245220468518"/>
          <c:w val="0.76067352513411712"/>
          <c:h val="0.74545351113621994"/>
        </c:manualLayout>
      </c:layout>
      <c:pie3DChart>
        <c:varyColors val="1"/>
        <c:ser>
          <c:idx val="2"/>
          <c:order val="2"/>
          <c:tx>
            <c:strRef>
              <c:f>COBERTURA!$J$5</c:f>
              <c:strCache>
                <c:ptCount val="1"/>
                <c:pt idx="0">
                  <c:v>% CUMPLIMIENTO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0.11163003925845842"/>
                  <c:y val="-4.22805165658640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>
                    <a:latin typeface="Arial Black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COBERTURA!$G$6:$G$14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INTRNACIONAL</c:v>
                </c:pt>
                <c:pt idx="2">
                  <c:v>TRANSPORTE AÉREO CARGA NACIONAL</c:v>
                </c:pt>
                <c:pt idx="3">
                  <c:v>TRANASPORTE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COBERTURA!$J$6:$J$14</c:f>
              <c:numCache>
                <c:formatCode>0%</c:formatCode>
                <c:ptCount val="9"/>
                <c:pt idx="0">
                  <c:v>1</c:v>
                </c:pt>
                <c:pt idx="1">
                  <c:v>0.8571428571428571</c:v>
                </c:pt>
                <c:pt idx="2">
                  <c:v>1</c:v>
                </c:pt>
                <c:pt idx="3">
                  <c:v>0.75</c:v>
                </c:pt>
                <c:pt idx="4">
                  <c:v>1</c:v>
                </c:pt>
                <c:pt idx="5">
                  <c:v>1</c:v>
                </c:pt>
                <c:pt idx="6">
                  <c:v>0.9464285714285714</c:v>
                </c:pt>
                <c:pt idx="7">
                  <c:v>0.88372093023255816</c:v>
                </c:pt>
                <c:pt idx="8">
                  <c:v>0.77777777777777779</c:v>
                </c:pt>
              </c:numCache>
            </c:numRef>
          </c:val>
        </c:ser>
        <c:ser>
          <c:idx val="1"/>
          <c:order val="1"/>
          <c:tx>
            <c:strRef>
              <c:f>COBERTURA!$I$5</c:f>
              <c:strCache>
                <c:ptCount val="1"/>
                <c:pt idx="0">
                  <c:v>TOTAL EMPRESAS VIGENTES</c:v>
                </c:pt>
              </c:strCache>
            </c:strRef>
          </c:tx>
          <c:explosion val="25"/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COBERTURA!$G$6:$G$14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INTRNACIONAL</c:v>
                </c:pt>
                <c:pt idx="2">
                  <c:v>TRANSPORTE AÉREO CARGA NACIONAL</c:v>
                </c:pt>
                <c:pt idx="3">
                  <c:v>TRANASPORTE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COBERTURA!$I$6:$I$14</c:f>
            </c:numRef>
          </c:val>
        </c:ser>
        <c:ser>
          <c:idx val="0"/>
          <c:order val="0"/>
          <c:tx>
            <c:strRef>
              <c:f>COBERTURA!$H$5</c:f>
              <c:strCache>
                <c:ptCount val="1"/>
                <c:pt idx="0">
                  <c:v>No. EMPRE. PRESENTARON INFORME</c:v>
                </c:pt>
              </c:strCache>
            </c:strRef>
          </c:tx>
          <c:explosion val="25"/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COBERTURA!$G$6:$G$14</c:f>
              <c:strCache>
                <c:ptCount val="9"/>
                <c:pt idx="0">
                  <c:v>TRANSPORTE AÉREO PASAJEROS REGULAR NACIONAL</c:v>
                </c:pt>
                <c:pt idx="1">
                  <c:v>TRANSPORTE AÉREO PASAJEROS REGULAR INTRNACIONAL</c:v>
                </c:pt>
                <c:pt idx="2">
                  <c:v>TRANSPORTE AÉREO CARGA NACIONAL</c:v>
                </c:pt>
                <c:pt idx="3">
                  <c:v>TRANASPORTE AÉREO CARGA INTERNACIONAL</c:v>
                </c:pt>
                <c:pt idx="4">
                  <c:v>TRANSPORTE AÉREO  COMERCIAL REGIONAL</c:v>
                </c:pt>
                <c:pt idx="5">
                  <c:v>TRANSPORTE AÉREO ESPECIAL DE CARGA</c:v>
                </c:pt>
                <c:pt idx="6">
                  <c:v>TRANSPORTE AÉREO  NO REGULAR  -AEROTAXIS</c:v>
                </c:pt>
                <c:pt idx="7">
                  <c:v>TRABAJOS AÉREOS ESPECIALES - AVIACION AGRICOLA</c:v>
                </c:pt>
                <c:pt idx="8">
                  <c:v>TRABAJOS AÉREOS ESPECIALES: (Publicidad, aerofotografía, ambulancia, etc.)</c:v>
                </c:pt>
              </c:strCache>
            </c:strRef>
          </c:cat>
          <c:val>
            <c:numRef>
              <c:f>COBERTURA!$H$6:$H$14</c:f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 baseline="0">
                <a:solidFill>
                  <a:sysClr val="windowText" lastClr="000000"/>
                </a:solidFill>
              </a:defRPr>
            </a:pPr>
            <a:r>
              <a:rPr lang="en-US" sz="1400" baseline="0">
                <a:solidFill>
                  <a:sysClr val="windowText" lastClr="000000"/>
                </a:solidFill>
              </a:rPr>
              <a:t>VARIACION 2012 -2013</a:t>
            </a:r>
          </a:p>
        </c:rich>
      </c:tx>
      <c:layout>
        <c:manualLayout>
          <c:xMode val="edge"/>
          <c:yMode val="edge"/>
          <c:x val="0.34036992573237762"/>
          <c:y val="3.4399724802201583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57869782406231"/>
          <c:y val="7.2790359409408187E-2"/>
          <c:w val="0.79315959698586069"/>
          <c:h val="0.711999544948522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'PAX REGULAR NACIONAL  I SEM'!$G$90:$G$91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2974588938714496E-2"/>
                  <c:y val="0.15823873409012726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2974588938714496E-2"/>
                  <c:y val="6.8799449604403165E-3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11%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8579822981768536E-2"/>
                  <c:y val="-2.063983488132095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-1%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2316890881913304E-2"/>
                  <c:y val="-7.22394220846233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30%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9133034379671152E-2"/>
                  <c:y val="-3.4399724802201583E-3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ysClr val="windowText" lastClr="000000"/>
                        </a:solidFill>
                      </a:rPr>
                      <a:t>-14%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 i="0" baseline="0">
                    <a:solidFill>
                      <a:sysClr val="windowText" lastClr="0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'PAX REGULAR NACIONAL  I SEM'!$F$92:$F$96</c:f>
              <c:strCache>
                <c:ptCount val="5"/>
                <c:pt idx="0">
                  <c:v>Combustible </c:v>
                </c:pt>
                <c:pt idx="1">
                  <c:v>Servicios Aeronaúticos </c:v>
                </c:pt>
                <c:pt idx="2">
                  <c:v>Mantenimiento </c:v>
                </c:pt>
                <c:pt idx="3">
                  <c:v> Arriendo </c:v>
                </c:pt>
                <c:pt idx="4">
                  <c:v>Administración </c:v>
                </c:pt>
              </c:strCache>
            </c:strRef>
          </c:cat>
          <c:val>
            <c:numRef>
              <c:f>'PAX REGULAR NACIONAL  I SEM'!$G$92:$G$96</c:f>
              <c:numCache>
                <c:formatCode>#,##0</c:formatCode>
                <c:ptCount val="5"/>
                <c:pt idx="0">
                  <c:v>37491</c:v>
                </c:pt>
                <c:pt idx="1">
                  <c:v>9062</c:v>
                </c:pt>
                <c:pt idx="2">
                  <c:v>16839</c:v>
                </c:pt>
                <c:pt idx="3">
                  <c:v>13115</c:v>
                </c:pt>
                <c:pt idx="4">
                  <c:v>17059</c:v>
                </c:pt>
              </c:numCache>
            </c:numRef>
          </c:val>
        </c:ser>
        <c:ser>
          <c:idx val="1"/>
          <c:order val="1"/>
          <c:tx>
            <c:strRef>
              <c:f>'PAX REGULAR NACIONAL  I SEM'!$H$90:$H$91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'PAX REGULAR NACIONAL  I SEM'!$F$92:$F$96</c:f>
              <c:strCache>
                <c:ptCount val="5"/>
                <c:pt idx="0">
                  <c:v>Combustible </c:v>
                </c:pt>
                <c:pt idx="1">
                  <c:v>Servicios Aeronaúticos </c:v>
                </c:pt>
                <c:pt idx="2">
                  <c:v>Mantenimiento </c:v>
                </c:pt>
                <c:pt idx="3">
                  <c:v> Arriendo </c:v>
                </c:pt>
                <c:pt idx="4">
                  <c:v>Administración </c:v>
                </c:pt>
              </c:strCache>
            </c:strRef>
          </c:cat>
          <c:val>
            <c:numRef>
              <c:f>'PAX REGULAR NACIONAL  I SEM'!$H$92:$H$96</c:f>
              <c:numCache>
                <c:formatCode>#,##0</c:formatCode>
                <c:ptCount val="5"/>
                <c:pt idx="0">
                  <c:v>38988</c:v>
                </c:pt>
                <c:pt idx="1">
                  <c:v>10071</c:v>
                </c:pt>
                <c:pt idx="2">
                  <c:v>16592</c:v>
                </c:pt>
                <c:pt idx="3">
                  <c:v>17048</c:v>
                </c:pt>
                <c:pt idx="4">
                  <c:v>14696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508224"/>
        <c:axId val="79509760"/>
        <c:axId val="0"/>
      </c:bar3DChart>
      <c:catAx>
        <c:axId val="79508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79509760"/>
        <c:crosses val="autoZero"/>
        <c:auto val="1"/>
        <c:lblAlgn val="ctr"/>
        <c:lblOffset val="100"/>
        <c:noMultiLvlLbl val="0"/>
      </c:catAx>
      <c:valAx>
        <c:axId val="79509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MILES  $</a:t>
                </a:r>
              </a:p>
            </c:rich>
          </c:tx>
          <c:layout>
            <c:manualLayout>
              <c:xMode val="edge"/>
              <c:yMode val="edge"/>
              <c:x val="2.752722038777411E-2"/>
              <c:y val="0.240262846401165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es-ES"/>
          </a:p>
        </c:txPr>
        <c:crossAx val="795082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1" baseline="0">
                <a:solidFill>
                  <a:sysClr val="windowText" lastClr="000000"/>
                </a:solidFill>
                <a:latin typeface="Calibri" pitchFamily="34" charset="0"/>
              </a:defRPr>
            </a:pPr>
            <a:endParaRPr lang="es-ES"/>
          </a:p>
        </c:txPr>
      </c:dTable>
    </c:plotArea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3000" dir="5400000" rotWithShape="0">
        <a:srgbClr val="000000">
          <a:alpha val="35000"/>
        </a:srgbClr>
      </a:outerShdw>
    </a:effectLst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>
                <a:solidFill>
                  <a:sysClr val="windowText" lastClr="000000"/>
                </a:solidFill>
              </a:rPr>
              <a:t>COSTOS DE OPERACION REPRESENTATIVOS 2013</a:t>
            </a:r>
          </a:p>
        </c:rich>
      </c:tx>
      <c:overlay val="1"/>
    </c:title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502620545073388E-2"/>
          <c:y val="0.12489426523297491"/>
          <c:w val="0.83833333333333337"/>
          <c:h val="0.80435169592240274"/>
        </c:manualLayout>
      </c:layout>
      <c:pie3DChart>
        <c:varyColors val="1"/>
        <c:ser>
          <c:idx val="0"/>
          <c:order val="0"/>
          <c:tx>
            <c:strRef>
              <c:f>'PAX REGULAR NACIONAL  I SEM'!$G$113:$G$114</c:f>
              <c:strCache>
                <c:ptCount val="1"/>
                <c:pt idx="0">
                  <c:v>2013</c:v>
                </c:pt>
              </c:strCache>
            </c:strRef>
          </c:tx>
          <c:dLbls>
            <c:dLbl>
              <c:idx val="1"/>
              <c:layout>
                <c:manualLayout>
                  <c:x val="-1.6423087002096437E-2"/>
                  <c:y val="-0.1872522401433691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6204716981132075"/>
                  <c:y val="-0.11960752688172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7358005765199161"/>
                  <c:y val="8.3800851254480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2024109014675056E-2"/>
                  <c:y val="5.35463709677419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Calibri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'PAX REGULAR NACIONAL  I SEM'!$F$115:$F$119</c:f>
              <c:strCache>
                <c:ptCount val="5"/>
                <c:pt idx="0">
                  <c:v>Combustible </c:v>
                </c:pt>
                <c:pt idx="1">
                  <c:v>Arriendo </c:v>
                </c:pt>
                <c:pt idx="2">
                  <c:v>Mantenimiento </c:v>
                </c:pt>
                <c:pt idx="3">
                  <c:v>Administración </c:v>
                </c:pt>
                <c:pt idx="4">
                  <c:v>Servicios Aeronaúticos </c:v>
                </c:pt>
              </c:strCache>
            </c:strRef>
          </c:cat>
          <c:val>
            <c:numRef>
              <c:f>'PAX REGULAR NACIONAL  I SEM'!$G$115:$G$119</c:f>
              <c:numCache>
                <c:formatCode>0.00%</c:formatCode>
                <c:ptCount val="5"/>
                <c:pt idx="0">
                  <c:v>0.29193130300988546</c:v>
                </c:pt>
                <c:pt idx="1">
                  <c:v>0.12765197966140543</c:v>
                </c:pt>
                <c:pt idx="2">
                  <c:v>0.12423426110941023</c:v>
                </c:pt>
                <c:pt idx="3">
                  <c:v>0.11004345824394296</c:v>
                </c:pt>
                <c:pt idx="4">
                  <c:v>7.5407726604229799E-2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3000" dir="5400000" rotWithShape="0">
        <a:srgbClr val="000000">
          <a:alpha val="35000"/>
        </a:srgbClr>
      </a:outerShdw>
    </a:effectLst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6159844</xdr:colOff>
      <xdr:row>10</xdr:row>
      <xdr:rowOff>228415</xdr:rowOff>
    </xdr:from>
    <xdr:ext cx="184730" cy="937629"/>
    <xdr:sp macro="" textlink="">
      <xdr:nvSpPr>
        <xdr:cNvPr id="2" name="1 Rectángulo"/>
        <xdr:cNvSpPr/>
      </xdr:nvSpPr>
      <xdr:spPr>
        <a:xfrm>
          <a:off x="6952324" y="241535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121920</xdr:rowOff>
    </xdr:from>
    <xdr:to>
      <xdr:col>13</xdr:col>
      <xdr:colOff>822960</xdr:colOff>
      <xdr:row>15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476084</xdr:colOff>
      <xdr:row>24</xdr:row>
      <xdr:rowOff>93291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525780"/>
          <a:ext cx="6876884" cy="3773751"/>
        </a:xfrm>
        <a:prstGeom prst="rect">
          <a:avLst/>
        </a:prstGeom>
      </xdr:spPr>
    </xdr:pic>
    <xdr:clientData/>
  </xdr:twoCellAnchor>
  <xdr:twoCellAnchor editAs="oneCell">
    <xdr:from>
      <xdr:col>0</xdr:col>
      <xdr:colOff>845820</xdr:colOff>
      <xdr:row>29</xdr:row>
      <xdr:rowOff>22860</xdr:rowOff>
    </xdr:from>
    <xdr:to>
      <xdr:col>8</xdr:col>
      <xdr:colOff>358140</xdr:colOff>
      <xdr:row>55</xdr:row>
      <xdr:rowOff>14110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" y="5135880"/>
          <a:ext cx="6827520" cy="45480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1181100</xdr:colOff>
      <xdr:row>86</xdr:row>
      <xdr:rowOff>110490</xdr:rowOff>
    </xdr:from>
    <xdr:to>
      <xdr:col>13</xdr:col>
      <xdr:colOff>0</xdr:colOff>
      <xdr:row>106</xdr:row>
      <xdr:rowOff>15240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876300</xdr:colOff>
      <xdr:row>107</xdr:row>
      <xdr:rowOff>175260</xdr:rowOff>
    </xdr:from>
    <xdr:to>
      <xdr:col>13</xdr:col>
      <xdr:colOff>0</xdr:colOff>
      <xdr:row>131</xdr:row>
      <xdr:rowOff>173940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specto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F18" sqref="F18"/>
    </sheetView>
  </sheetViews>
  <sheetFormatPr baseColWidth="10" defaultRowHeight="13.8" x14ac:dyDescent="0.25"/>
  <cols>
    <col min="2" max="2" width="101.54296875" customWidth="1"/>
  </cols>
  <sheetData>
    <row r="1" spans="1:2" ht="25.05" customHeight="1" thickBot="1" x14ac:dyDescent="0.3">
      <c r="A1" s="276" t="s">
        <v>93</v>
      </c>
      <c r="B1" s="278"/>
    </row>
    <row r="2" spans="1:2" ht="25.05" customHeight="1" thickBot="1" x14ac:dyDescent="0.45">
      <c r="A2" s="3"/>
      <c r="B2" s="4"/>
    </row>
    <row r="3" spans="1:2" ht="25.05" customHeight="1" thickBot="1" x14ac:dyDescent="0.6">
      <c r="A3" s="225" t="s">
        <v>417</v>
      </c>
      <c r="B3" s="226"/>
    </row>
    <row r="4" spans="1:2" ht="25.05" customHeight="1" thickBot="1" x14ac:dyDescent="0.45">
      <c r="A4" s="3"/>
      <c r="B4" s="3"/>
    </row>
    <row r="5" spans="1:2" ht="25.05" customHeight="1" x14ac:dyDescent="0.55000000000000004">
      <c r="A5" s="5" t="s">
        <v>90</v>
      </c>
      <c r="B5" s="5" t="s">
        <v>91</v>
      </c>
    </row>
    <row r="6" spans="1:2" ht="25.05" customHeight="1" x14ac:dyDescent="0.4">
      <c r="A6" s="6">
        <v>1</v>
      </c>
      <c r="B6" s="7" t="s">
        <v>176</v>
      </c>
    </row>
    <row r="7" spans="1:2" ht="25.05" customHeight="1" x14ac:dyDescent="0.4">
      <c r="A7" s="6">
        <v>2</v>
      </c>
      <c r="B7" s="7" t="s">
        <v>177</v>
      </c>
    </row>
    <row r="8" spans="1:2" ht="27" customHeight="1" x14ac:dyDescent="0.4">
      <c r="A8" s="6">
        <v>3</v>
      </c>
      <c r="B8" s="283" t="s">
        <v>86</v>
      </c>
    </row>
    <row r="9" spans="1:2" ht="25.05" customHeight="1" x14ac:dyDescent="0.4">
      <c r="A9" s="6">
        <v>5</v>
      </c>
      <c r="B9" s="283" t="s">
        <v>159</v>
      </c>
    </row>
    <row r="10" spans="1:2" ht="25.05" customHeight="1" x14ac:dyDescent="0.4">
      <c r="A10" s="6">
        <v>7</v>
      </c>
      <c r="B10" s="283" t="s">
        <v>160</v>
      </c>
    </row>
    <row r="11" spans="1:2" ht="25.05" customHeight="1" x14ac:dyDescent="0.4">
      <c r="A11" s="6">
        <v>9</v>
      </c>
      <c r="B11" s="283" t="s">
        <v>84</v>
      </c>
    </row>
    <row r="12" spans="1:2" ht="25.05" customHeight="1" x14ac:dyDescent="0.4">
      <c r="A12" s="6">
        <v>11</v>
      </c>
      <c r="B12" s="283" t="s">
        <v>85</v>
      </c>
    </row>
    <row r="13" spans="1:2" ht="25.05" customHeight="1" x14ac:dyDescent="0.4">
      <c r="A13" s="6">
        <v>13</v>
      </c>
      <c r="B13" s="283" t="s">
        <v>87</v>
      </c>
    </row>
    <row r="14" spans="1:2" ht="25.05" customHeight="1" x14ac:dyDescent="0.4">
      <c r="A14" s="6">
        <v>15</v>
      </c>
      <c r="B14" s="283" t="s">
        <v>88</v>
      </c>
    </row>
    <row r="15" spans="1:2" ht="25.05" customHeight="1" x14ac:dyDescent="0.4">
      <c r="A15" s="6">
        <v>17</v>
      </c>
      <c r="B15" s="283" t="s">
        <v>89</v>
      </c>
    </row>
    <row r="16" spans="1:2" ht="25.05" customHeight="1" x14ac:dyDescent="0.4">
      <c r="A16" s="6">
        <v>18</v>
      </c>
      <c r="B16" s="283" t="s">
        <v>349</v>
      </c>
    </row>
  </sheetData>
  <mergeCells count="2">
    <mergeCell ref="A3:B3"/>
    <mergeCell ref="A1:B1"/>
  </mergeCells>
  <hyperlinks>
    <hyperlink ref="A1" location="'TRONCAL X EQUIPO I SEM'!A1" display="C O N T E N I D O"/>
    <hyperlink ref="B6" location="'EMPRESAS - TIPO AERONAVE'!A1" display="RELACION EMPRESAS - TIPO AERONAVE"/>
    <hyperlink ref="B7" location="COBERTURA!A1" display="COBERTURA"/>
    <hyperlink ref="A1:B1" location="'PAX REGULAR NACIONAL  I SEM'!A1" display="C O N T E N I D O"/>
    <hyperlink ref="B8" location="'PAX REGULAR NACIONAL  I SEM'!A1" display="EMPRESAS DE TRANSPORTE AÉREO PASAJEROS REGULAR NACIONAL  I SEMESTRE"/>
    <hyperlink ref="B9" location="'PAX-  EXTRAN I SEM '!A1" display="EMPRESAS DE TRANSPORTE AÉREO PASAJEROS REGULAR INTERNACIONAL  I SEMESTRE "/>
    <hyperlink ref="B10" location="'CARGA -EXTRANJERA I SEM'!A1" display="EMPRESAS DE TRANSPORTE AÉREO CARGA INTERNACIONAL  I  SEMESTRE "/>
    <hyperlink ref="B11" location="'CARGA NAL  I SEM 2013'!A1" display="EMPRESAS DE TRANSPORTE AÉREO  CARGA I SEMESTRE"/>
    <hyperlink ref="B12" location="'COMERC. REGIONAL I SEM'!A1" display="EMPRESAS DE TRANSPORTE AÉREO  COMERCIAL REGIONAL  I SEMESTRE "/>
    <hyperlink ref="B13" location="'AEROTAXIS I SEM'!A1" display="EMPRESAS DE TRANSPORTE AÉREO - AEROTAXIS  I SEMESTRE"/>
    <hyperlink ref="B14" location="'TRABAJ AEREOS ESPEC I SEM '!A1" display="TRABAJOS AEREOS ESPECIALES I SEMESTRE"/>
    <hyperlink ref="B15" location="'AVIACION AGRICOLA  I SEM 2013'!A1" display="TRABAJOS AEREOS ESPECIALES  - AVIACION AGRICOLA  - I SEMESTRE"/>
    <hyperlink ref="B16" location="'ESPECIAL DE CARGA 2013'!A1" display="ESPECIAL DE CARGA  - I SEMESTRE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workbookViewId="0">
      <selection activeCell="D1" sqref="D1"/>
    </sheetView>
  </sheetViews>
  <sheetFormatPr baseColWidth="10" defaultRowHeight="14.4" x14ac:dyDescent="0.3"/>
  <cols>
    <col min="1" max="1" width="19.7265625" style="39" customWidth="1"/>
    <col min="2" max="3" width="10.81640625" style="39" bestFit="1" customWidth="1"/>
    <col min="4" max="4" width="8.54296875" style="39" customWidth="1"/>
    <col min="5" max="6" width="10.90625" style="39" bestFit="1" customWidth="1"/>
    <col min="7" max="7" width="12.90625" style="39" customWidth="1"/>
    <col min="8" max="8" width="10.08984375" style="39" bestFit="1" customWidth="1"/>
    <col min="9" max="9" width="10.54296875" style="39" bestFit="1" customWidth="1"/>
    <col min="10" max="10" width="11.6328125" style="39" bestFit="1" customWidth="1"/>
    <col min="11" max="11" width="12.26953125" style="39" bestFit="1" customWidth="1"/>
    <col min="12" max="12" width="10.7265625" style="39" bestFit="1" customWidth="1"/>
    <col min="13" max="13" width="10.6328125" style="39" bestFit="1" customWidth="1"/>
    <col min="14" max="14" width="11.54296875" style="39" bestFit="1" customWidth="1"/>
    <col min="15" max="15" width="11" style="39" bestFit="1" customWidth="1"/>
    <col min="16" max="16" width="10.6328125" style="39" bestFit="1" customWidth="1"/>
    <col min="17" max="17" width="10.08984375" style="39" bestFit="1" customWidth="1"/>
    <col min="18" max="18" width="10.90625" style="39" bestFit="1" customWidth="1"/>
    <col min="19" max="19" width="10.453125" style="8" bestFit="1" customWidth="1"/>
    <col min="20" max="20" width="9.08984375" style="8" bestFit="1" customWidth="1"/>
    <col min="21" max="22" width="8.81640625" style="8" bestFit="1" customWidth="1"/>
    <col min="23" max="23" width="8.90625" style="8" bestFit="1" customWidth="1"/>
    <col min="24" max="25" width="10.08984375" style="8" bestFit="1" customWidth="1"/>
    <col min="26" max="26" width="11" style="8" bestFit="1" customWidth="1"/>
    <col min="27" max="27" width="10.26953125" style="8" bestFit="1" customWidth="1"/>
    <col min="28" max="28" width="11.08984375" style="8" bestFit="1" customWidth="1"/>
    <col min="29" max="29" width="9.453125" style="8" bestFit="1" customWidth="1"/>
    <col min="30" max="30" width="10.6328125" style="8" bestFit="1" customWidth="1"/>
    <col min="31" max="31" width="11" style="8" bestFit="1" customWidth="1"/>
    <col min="32" max="33" width="10.90625" style="8" bestFit="1" customWidth="1"/>
    <col min="34" max="34" width="10.7265625" style="8" bestFit="1" customWidth="1"/>
    <col min="35" max="35" width="11.81640625" style="8" bestFit="1" customWidth="1"/>
    <col min="36" max="36" width="8.6328125" style="8" bestFit="1" customWidth="1"/>
    <col min="37" max="37" width="10.08984375" style="8" bestFit="1" customWidth="1"/>
    <col min="38" max="38" width="8.6328125" style="8" bestFit="1" customWidth="1"/>
    <col min="39" max="41" width="11" style="8" bestFit="1" customWidth="1"/>
    <col min="42" max="16384" width="10.90625" style="8"/>
  </cols>
  <sheetData>
    <row r="1" spans="1:41" x14ac:dyDescent="0.3">
      <c r="A1" s="196" t="s">
        <v>400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</row>
    <row r="2" spans="1:41" ht="15" thickBot="1" x14ac:dyDescent="0.3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</row>
    <row r="3" spans="1:41" ht="72.599999999999994" thickBot="1" x14ac:dyDescent="0.35">
      <c r="A3" s="184" t="s">
        <v>402</v>
      </c>
      <c r="B3" s="184" t="s">
        <v>365</v>
      </c>
      <c r="C3" s="184" t="s">
        <v>366</v>
      </c>
      <c r="D3" s="184" t="s">
        <v>367</v>
      </c>
      <c r="E3" s="184" t="s">
        <v>368</v>
      </c>
      <c r="F3" s="184" t="s">
        <v>369</v>
      </c>
      <c r="G3" s="184" t="s">
        <v>370</v>
      </c>
      <c r="H3" s="184" t="s">
        <v>371</v>
      </c>
      <c r="I3" s="184" t="s">
        <v>367</v>
      </c>
      <c r="J3" s="184" t="s">
        <v>372</v>
      </c>
      <c r="K3" s="184" t="s">
        <v>373</v>
      </c>
      <c r="L3" s="184" t="s">
        <v>374</v>
      </c>
      <c r="M3" s="184" t="s">
        <v>375</v>
      </c>
      <c r="N3" s="184" t="s">
        <v>376</v>
      </c>
      <c r="O3" s="184" t="s">
        <v>377</v>
      </c>
      <c r="P3" s="184" t="s">
        <v>378</v>
      </c>
      <c r="Q3" s="184" t="s">
        <v>379</v>
      </c>
      <c r="R3" s="184" t="s">
        <v>380</v>
      </c>
      <c r="S3" s="184" t="s">
        <v>381</v>
      </c>
      <c r="T3" s="184" t="s">
        <v>382</v>
      </c>
      <c r="U3" s="184" t="s">
        <v>383</v>
      </c>
      <c r="V3" s="184" t="s">
        <v>384</v>
      </c>
      <c r="W3" s="184" t="s">
        <v>385</v>
      </c>
      <c r="X3" s="184" t="s">
        <v>386</v>
      </c>
      <c r="Y3" s="184" t="s">
        <v>387</v>
      </c>
      <c r="Z3" s="184" t="s">
        <v>369</v>
      </c>
      <c r="AA3" s="184" t="s">
        <v>388</v>
      </c>
      <c r="AB3" s="184" t="s">
        <v>366</v>
      </c>
      <c r="AC3" s="184" t="s">
        <v>367</v>
      </c>
      <c r="AD3" s="184" t="s">
        <v>375</v>
      </c>
      <c r="AE3" s="184" t="s">
        <v>389</v>
      </c>
      <c r="AF3" s="184" t="s">
        <v>390</v>
      </c>
      <c r="AG3" s="184" t="s">
        <v>391</v>
      </c>
      <c r="AH3" s="184" t="s">
        <v>392</v>
      </c>
      <c r="AI3" s="184" t="s">
        <v>393</v>
      </c>
      <c r="AJ3" s="184" t="s">
        <v>394</v>
      </c>
      <c r="AK3" s="184" t="s">
        <v>395</v>
      </c>
      <c r="AL3" s="184" t="s">
        <v>396</v>
      </c>
      <c r="AM3" s="184" t="s">
        <v>397</v>
      </c>
      <c r="AN3" s="184" t="s">
        <v>398</v>
      </c>
      <c r="AO3" s="184" t="s">
        <v>399</v>
      </c>
    </row>
    <row r="4" spans="1:41" s="45" customFormat="1" ht="19.8" customHeight="1" thickBot="1" x14ac:dyDescent="0.35">
      <c r="A4" s="188" t="s">
        <v>286</v>
      </c>
      <c r="B4" s="130" t="s">
        <v>17</v>
      </c>
      <c r="C4" s="130" t="s">
        <v>30</v>
      </c>
      <c r="D4" s="130" t="s">
        <v>41</v>
      </c>
      <c r="E4" s="130" t="s">
        <v>267</v>
      </c>
      <c r="F4" s="130" t="s">
        <v>277</v>
      </c>
      <c r="G4" s="130" t="s">
        <v>40</v>
      </c>
      <c r="H4" s="130" t="s">
        <v>268</v>
      </c>
      <c r="I4" s="130" t="s">
        <v>51</v>
      </c>
      <c r="J4" s="130" t="s">
        <v>22</v>
      </c>
      <c r="K4" s="130" t="s">
        <v>47</v>
      </c>
      <c r="L4" s="130" t="s">
        <v>18</v>
      </c>
      <c r="M4" s="130" t="s">
        <v>4</v>
      </c>
      <c r="N4" s="130" t="s">
        <v>19</v>
      </c>
      <c r="O4" s="130" t="s">
        <v>48</v>
      </c>
      <c r="P4" s="130" t="s">
        <v>181</v>
      </c>
      <c r="Q4" s="130" t="s">
        <v>3</v>
      </c>
      <c r="R4" s="130" t="s">
        <v>271</v>
      </c>
      <c r="S4" s="130" t="s">
        <v>264</v>
      </c>
      <c r="T4" s="130" t="s">
        <v>32</v>
      </c>
      <c r="U4" s="130" t="s">
        <v>20</v>
      </c>
      <c r="V4" s="130" t="s">
        <v>26</v>
      </c>
      <c r="W4" s="130" t="s">
        <v>27</v>
      </c>
      <c r="X4" s="130" t="s">
        <v>46</v>
      </c>
      <c r="Y4" s="130" t="s">
        <v>37</v>
      </c>
      <c r="Z4" s="130" t="s">
        <v>43</v>
      </c>
      <c r="AA4" s="130" t="s">
        <v>52</v>
      </c>
      <c r="AB4" s="130" t="s">
        <v>38</v>
      </c>
      <c r="AC4" s="130" t="s">
        <v>275</v>
      </c>
      <c r="AD4" s="130" t="s">
        <v>53</v>
      </c>
      <c r="AE4" s="130" t="s">
        <v>44</v>
      </c>
      <c r="AF4" s="130" t="s">
        <v>7</v>
      </c>
      <c r="AG4" s="130" t="s">
        <v>185</v>
      </c>
      <c r="AH4" s="130" t="s">
        <v>273</v>
      </c>
      <c r="AI4" s="130" t="s">
        <v>45</v>
      </c>
      <c r="AJ4" s="130" t="s">
        <v>33</v>
      </c>
      <c r="AK4" s="130" t="s">
        <v>34</v>
      </c>
      <c r="AL4" s="130" t="s">
        <v>35</v>
      </c>
      <c r="AM4" s="130" t="s">
        <v>36</v>
      </c>
      <c r="AN4" s="130" t="s">
        <v>272</v>
      </c>
      <c r="AO4" s="130" t="s">
        <v>42</v>
      </c>
    </row>
    <row r="5" spans="1:41" ht="19.8" customHeight="1" x14ac:dyDescent="0.3">
      <c r="A5" s="62" t="s">
        <v>55</v>
      </c>
      <c r="B5" s="24">
        <v>2701263</v>
      </c>
      <c r="C5" s="180">
        <v>395000</v>
      </c>
      <c r="D5" s="24">
        <v>46917</v>
      </c>
      <c r="E5" s="24">
        <v>682200</v>
      </c>
      <c r="F5" s="24">
        <v>322500</v>
      </c>
      <c r="G5" s="24">
        <v>1249192.2222222222</v>
      </c>
      <c r="H5" s="24">
        <v>560916</v>
      </c>
      <c r="I5" s="24">
        <v>593118</v>
      </c>
      <c r="J5" s="24">
        <v>1590336.5</v>
      </c>
      <c r="K5" s="24">
        <v>3437593</v>
      </c>
      <c r="L5" s="24">
        <v>1935821</v>
      </c>
      <c r="M5" s="24">
        <v>2036869</v>
      </c>
      <c r="N5" s="24">
        <v>2424574.5</v>
      </c>
      <c r="O5" s="24">
        <v>381339</v>
      </c>
      <c r="P5" s="24">
        <v>299926</v>
      </c>
      <c r="Q5" s="24">
        <v>420000</v>
      </c>
      <c r="R5" s="24">
        <v>840000</v>
      </c>
      <c r="S5" s="24">
        <v>194252</v>
      </c>
      <c r="T5" s="24">
        <v>114472.7</v>
      </c>
      <c r="U5" s="24">
        <v>227000</v>
      </c>
      <c r="V5" s="24">
        <v>139320</v>
      </c>
      <c r="W5" s="24">
        <v>157992.66666666666</v>
      </c>
      <c r="X5" s="24">
        <v>372834</v>
      </c>
      <c r="Y5" s="24">
        <v>103715.33333333333</v>
      </c>
      <c r="Z5" s="24">
        <v>473950</v>
      </c>
      <c r="AA5" s="24">
        <v>463093</v>
      </c>
      <c r="AB5" s="24">
        <v>0</v>
      </c>
      <c r="AC5" s="24">
        <v>9138</v>
      </c>
      <c r="AD5" s="24">
        <v>1326652</v>
      </c>
      <c r="AE5" s="24">
        <v>631966.66666666663</v>
      </c>
      <c r="AF5" s="24">
        <v>1923637</v>
      </c>
      <c r="AG5" s="24">
        <v>421513</v>
      </c>
      <c r="AH5" s="24">
        <v>581790</v>
      </c>
      <c r="AI5" s="24">
        <v>2459749.5</v>
      </c>
      <c r="AJ5" s="24">
        <v>93919.6</v>
      </c>
      <c r="AK5" s="24">
        <v>213792</v>
      </c>
      <c r="AL5" s="24">
        <v>106528.33333333333</v>
      </c>
      <c r="AM5" s="24">
        <v>218548</v>
      </c>
      <c r="AN5" s="24">
        <v>240000</v>
      </c>
      <c r="AO5" s="164">
        <v>2571450</v>
      </c>
    </row>
    <row r="6" spans="1:41" ht="19.8" customHeight="1" x14ac:dyDescent="0.3">
      <c r="A6" s="59" t="s">
        <v>57</v>
      </c>
      <c r="B6" s="24">
        <v>525000</v>
      </c>
      <c r="C6" s="180">
        <v>962000</v>
      </c>
      <c r="D6" s="24">
        <v>15199</v>
      </c>
      <c r="E6" s="24">
        <v>176560</v>
      </c>
      <c r="F6" s="24">
        <v>121690</v>
      </c>
      <c r="G6" s="24">
        <v>216151.11111111112</v>
      </c>
      <c r="H6" s="24">
        <v>433567</v>
      </c>
      <c r="I6" s="24">
        <v>192141</v>
      </c>
      <c r="J6" s="24">
        <v>172050.5</v>
      </c>
      <c r="K6" s="24">
        <v>527813</v>
      </c>
      <c r="L6" s="24">
        <v>116639</v>
      </c>
      <c r="M6" s="24">
        <v>373283</v>
      </c>
      <c r="N6" s="24">
        <v>588252</v>
      </c>
      <c r="O6" s="24">
        <v>347564</v>
      </c>
      <c r="P6" s="24">
        <v>143986</v>
      </c>
      <c r="Q6" s="24">
        <v>38900</v>
      </c>
      <c r="R6" s="24">
        <v>236000</v>
      </c>
      <c r="S6" s="24">
        <v>35249</v>
      </c>
      <c r="T6" s="24">
        <v>41112.300000000003</v>
      </c>
      <c r="U6" s="24">
        <v>1000</v>
      </c>
      <c r="V6" s="24">
        <v>35531.428571428572</v>
      </c>
      <c r="W6" s="24">
        <v>52625.666666666664</v>
      </c>
      <c r="X6" s="24">
        <v>58091.5</v>
      </c>
      <c r="Y6" s="24">
        <v>86141</v>
      </c>
      <c r="Z6" s="24">
        <v>118090</v>
      </c>
      <c r="AA6" s="24">
        <v>132745</v>
      </c>
      <c r="AB6" s="24">
        <v>9513000</v>
      </c>
      <c r="AC6" s="24">
        <v>2960</v>
      </c>
      <c r="AD6" s="24">
        <v>427155</v>
      </c>
      <c r="AE6" s="24">
        <v>349613.66666666669</v>
      </c>
      <c r="AF6" s="24">
        <v>561445.5</v>
      </c>
      <c r="AG6" s="24">
        <v>0</v>
      </c>
      <c r="AH6" s="24">
        <v>0</v>
      </c>
      <c r="AI6" s="24">
        <v>852169</v>
      </c>
      <c r="AJ6" s="24">
        <v>57881.4</v>
      </c>
      <c r="AK6" s="24">
        <v>85350.333333333328</v>
      </c>
      <c r="AL6" s="24">
        <v>94565.666666666672</v>
      </c>
      <c r="AM6" s="24">
        <v>53303</v>
      </c>
      <c r="AN6" s="24">
        <v>3250</v>
      </c>
      <c r="AO6" s="164">
        <v>1030852</v>
      </c>
    </row>
    <row r="7" spans="1:41" ht="19.8" customHeight="1" x14ac:dyDescent="0.3">
      <c r="A7" s="59" t="s">
        <v>58</v>
      </c>
      <c r="B7" s="24">
        <v>60328</v>
      </c>
      <c r="C7" s="180">
        <v>0</v>
      </c>
      <c r="D7" s="24">
        <v>5702</v>
      </c>
      <c r="E7" s="24">
        <v>116830</v>
      </c>
      <c r="F7" s="24">
        <v>98660</v>
      </c>
      <c r="G7" s="24">
        <v>68401</v>
      </c>
      <c r="H7" s="24">
        <v>9642</v>
      </c>
      <c r="I7" s="24">
        <v>72083</v>
      </c>
      <c r="J7" s="24">
        <v>259229</v>
      </c>
      <c r="K7" s="24">
        <v>572240.5</v>
      </c>
      <c r="L7" s="24">
        <v>60542</v>
      </c>
      <c r="M7" s="24">
        <v>58908</v>
      </c>
      <c r="N7" s="24">
        <v>70561</v>
      </c>
      <c r="O7" s="24">
        <v>106654</v>
      </c>
      <c r="P7" s="24">
        <v>15372</v>
      </c>
      <c r="Q7" s="24">
        <v>85400</v>
      </c>
      <c r="R7" s="24">
        <v>205000</v>
      </c>
      <c r="S7" s="24">
        <v>63500</v>
      </c>
      <c r="T7" s="24">
        <v>36860.6</v>
      </c>
      <c r="U7" s="24">
        <v>30000</v>
      </c>
      <c r="V7" s="24">
        <v>44311.142857142855</v>
      </c>
      <c r="W7" s="24">
        <v>44990.666666666664</v>
      </c>
      <c r="X7" s="24">
        <v>34756</v>
      </c>
      <c r="Y7" s="24">
        <v>43752.666666666664</v>
      </c>
      <c r="Z7" s="24">
        <v>88730</v>
      </c>
      <c r="AA7" s="24">
        <v>50715</v>
      </c>
      <c r="AB7" s="24">
        <v>0</v>
      </c>
      <c r="AC7" s="24">
        <v>1111</v>
      </c>
      <c r="AD7" s="24">
        <v>58908</v>
      </c>
      <c r="AE7" s="24">
        <v>89865.666666666672</v>
      </c>
      <c r="AF7" s="24">
        <v>78454.5</v>
      </c>
      <c r="AG7" s="24">
        <v>12489</v>
      </c>
      <c r="AH7" s="24">
        <v>42880</v>
      </c>
      <c r="AI7" s="24">
        <v>55928.5</v>
      </c>
      <c r="AJ7" s="24">
        <v>50458.6</v>
      </c>
      <c r="AK7" s="24">
        <v>60450</v>
      </c>
      <c r="AL7" s="24">
        <v>74560.333333333328</v>
      </c>
      <c r="AM7" s="24">
        <v>49868.272727272728</v>
      </c>
      <c r="AN7" s="24">
        <v>36150</v>
      </c>
      <c r="AO7" s="164">
        <v>38568</v>
      </c>
    </row>
    <row r="8" spans="1:41" ht="19.8" customHeight="1" x14ac:dyDescent="0.3">
      <c r="A8" s="59" t="s">
        <v>59</v>
      </c>
      <c r="B8" s="24">
        <v>1024841</v>
      </c>
      <c r="C8" s="180">
        <v>2760000</v>
      </c>
      <c r="D8" s="24">
        <v>6436</v>
      </c>
      <c r="E8" s="24">
        <v>1051495</v>
      </c>
      <c r="F8" s="24">
        <v>921330</v>
      </c>
      <c r="G8" s="24">
        <v>1124640.4444444445</v>
      </c>
      <c r="H8" s="24">
        <v>385316</v>
      </c>
      <c r="I8" s="24">
        <v>81367</v>
      </c>
      <c r="J8" s="24">
        <v>2744026</v>
      </c>
      <c r="K8" s="24">
        <v>860818.5</v>
      </c>
      <c r="L8" s="24">
        <v>2621258.3333333335</v>
      </c>
      <c r="M8" s="24">
        <v>1625945</v>
      </c>
      <c r="N8" s="24">
        <v>3652925</v>
      </c>
      <c r="O8" s="24">
        <v>129655</v>
      </c>
      <c r="P8" s="24">
        <v>240534</v>
      </c>
      <c r="Q8" s="24">
        <v>168000</v>
      </c>
      <c r="R8" s="24">
        <v>1781000</v>
      </c>
      <c r="S8" s="24">
        <v>265202</v>
      </c>
      <c r="T8" s="24">
        <v>126121.2</v>
      </c>
      <c r="U8" s="24">
        <v>180000</v>
      </c>
      <c r="V8" s="24">
        <v>125299</v>
      </c>
      <c r="W8" s="24">
        <v>187966.11111111112</v>
      </c>
      <c r="X8" s="24">
        <v>347372.5</v>
      </c>
      <c r="Y8" s="24">
        <v>119832</v>
      </c>
      <c r="Z8" s="24">
        <v>856960</v>
      </c>
      <c r="AA8" s="24">
        <v>591480</v>
      </c>
      <c r="AB8" s="24">
        <v>9470000</v>
      </c>
      <c r="AC8" s="24">
        <v>1254</v>
      </c>
      <c r="AD8" s="24">
        <v>2</v>
      </c>
      <c r="AE8" s="24">
        <v>835966.33333333337</v>
      </c>
      <c r="AF8" s="24">
        <v>628494</v>
      </c>
      <c r="AG8" s="24">
        <v>2391405</v>
      </c>
      <c r="AH8" s="24">
        <v>1541279</v>
      </c>
      <c r="AI8" s="24">
        <v>4429217.5</v>
      </c>
      <c r="AJ8" s="24">
        <v>103151.8</v>
      </c>
      <c r="AK8" s="24">
        <v>207826</v>
      </c>
      <c r="AL8" s="24">
        <v>140001</v>
      </c>
      <c r="AM8" s="24">
        <v>176571.81818181818</v>
      </c>
      <c r="AN8" s="24">
        <v>98100</v>
      </c>
      <c r="AO8" s="164">
        <v>59065</v>
      </c>
    </row>
    <row r="9" spans="1:41" ht="19.8" customHeight="1" x14ac:dyDescent="0.3">
      <c r="A9" s="59" t="s">
        <v>60</v>
      </c>
      <c r="B9" s="24">
        <v>78506</v>
      </c>
      <c r="C9" s="180">
        <v>0</v>
      </c>
      <c r="D9" s="24">
        <v>0</v>
      </c>
      <c r="E9" s="24">
        <v>13150</v>
      </c>
      <c r="F9" s="24">
        <v>26300</v>
      </c>
      <c r="G9" s="24">
        <v>6783.2222222222226</v>
      </c>
      <c r="H9" s="24">
        <v>0</v>
      </c>
      <c r="I9" s="24">
        <v>0</v>
      </c>
      <c r="J9" s="24">
        <v>68947.5</v>
      </c>
      <c r="K9" s="24">
        <v>48811</v>
      </c>
      <c r="L9" s="24">
        <v>36358.333333333336</v>
      </c>
      <c r="M9" s="24">
        <v>3474</v>
      </c>
      <c r="N9" s="24">
        <v>55230</v>
      </c>
      <c r="O9" s="24">
        <v>0</v>
      </c>
      <c r="P9" s="24">
        <v>2005</v>
      </c>
      <c r="Q9" s="24">
        <v>0</v>
      </c>
      <c r="R9" s="24">
        <v>0</v>
      </c>
      <c r="S9" s="24">
        <v>7552</v>
      </c>
      <c r="T9" s="24">
        <v>4129.7</v>
      </c>
      <c r="U9" s="24">
        <v>20000</v>
      </c>
      <c r="V9" s="24">
        <v>6399.7142857142853</v>
      </c>
      <c r="W9" s="24">
        <v>3758.2222222222222</v>
      </c>
      <c r="X9" s="24">
        <v>0</v>
      </c>
      <c r="Y9" s="24">
        <v>11494</v>
      </c>
      <c r="Z9" s="24">
        <v>26300</v>
      </c>
      <c r="AA9" s="24">
        <v>18150</v>
      </c>
      <c r="AB9" s="24">
        <v>0</v>
      </c>
      <c r="AC9" s="24">
        <v>0</v>
      </c>
      <c r="AD9" s="24">
        <v>2999063</v>
      </c>
      <c r="AE9" s="24">
        <v>0</v>
      </c>
      <c r="AF9" s="24">
        <v>0</v>
      </c>
      <c r="AG9" s="24">
        <v>0</v>
      </c>
      <c r="AH9" s="24">
        <v>0</v>
      </c>
      <c r="AI9" s="24">
        <v>1737</v>
      </c>
      <c r="AJ9" s="24">
        <v>20222.8</v>
      </c>
      <c r="AK9" s="24">
        <v>15777.5</v>
      </c>
      <c r="AL9" s="24">
        <v>20698.333333333332</v>
      </c>
      <c r="AM9" s="24">
        <v>15801.454545454546</v>
      </c>
      <c r="AN9" s="24">
        <v>44500</v>
      </c>
      <c r="AO9" s="164">
        <v>0</v>
      </c>
    </row>
    <row r="10" spans="1:41" ht="19.8" customHeight="1" x14ac:dyDescent="0.3">
      <c r="A10" s="59" t="s">
        <v>61</v>
      </c>
      <c r="B10" s="24">
        <v>25129</v>
      </c>
      <c r="C10" s="180">
        <v>713000</v>
      </c>
      <c r="D10" s="24">
        <v>9621</v>
      </c>
      <c r="E10" s="24">
        <v>409150</v>
      </c>
      <c r="F10" s="24">
        <v>422400</v>
      </c>
      <c r="G10" s="24">
        <v>261240</v>
      </c>
      <c r="H10" s="24">
        <v>12533</v>
      </c>
      <c r="I10" s="24">
        <v>121628</v>
      </c>
      <c r="J10" s="24">
        <v>841788</v>
      </c>
      <c r="K10" s="24">
        <v>1845408</v>
      </c>
      <c r="L10" s="24">
        <v>466962.66666666669</v>
      </c>
      <c r="M10" s="24">
        <v>855000</v>
      </c>
      <c r="N10" s="24">
        <v>699623</v>
      </c>
      <c r="O10" s="24">
        <v>1073197</v>
      </c>
      <c r="P10" s="24">
        <v>220521</v>
      </c>
      <c r="Q10" s="24">
        <v>315000</v>
      </c>
      <c r="R10" s="24">
        <v>514000</v>
      </c>
      <c r="S10" s="24">
        <v>389600</v>
      </c>
      <c r="T10" s="24">
        <v>184007.4</v>
      </c>
      <c r="U10" s="24">
        <v>130000</v>
      </c>
      <c r="V10" s="24">
        <v>157809.14285714287</v>
      </c>
      <c r="W10" s="24">
        <v>199886</v>
      </c>
      <c r="X10" s="24">
        <v>537323.5</v>
      </c>
      <c r="Y10" s="24">
        <v>398780</v>
      </c>
      <c r="Z10" s="24">
        <v>392560</v>
      </c>
      <c r="AA10" s="24">
        <v>445280</v>
      </c>
      <c r="AB10" s="24">
        <v>0</v>
      </c>
      <c r="AC10" s="24">
        <v>1874</v>
      </c>
      <c r="AD10" s="24">
        <v>840000</v>
      </c>
      <c r="AE10" s="24">
        <v>267612.33333333331</v>
      </c>
      <c r="AF10" s="24">
        <v>1014854.5</v>
      </c>
      <c r="AG10" s="24">
        <v>212705</v>
      </c>
      <c r="AH10" s="24">
        <v>1526971</v>
      </c>
      <c r="AI10" s="24">
        <v>2340776.5</v>
      </c>
      <c r="AJ10" s="24">
        <v>148967.20000000001</v>
      </c>
      <c r="AK10" s="24">
        <v>399551.66666666669</v>
      </c>
      <c r="AL10" s="24">
        <v>127915.33333333333</v>
      </c>
      <c r="AM10" s="24">
        <v>236474.27272727274</v>
      </c>
      <c r="AN10" s="24">
        <v>247000</v>
      </c>
      <c r="AO10" s="164">
        <v>321486</v>
      </c>
    </row>
    <row r="11" spans="1:41" ht="19.8" customHeight="1" x14ac:dyDescent="0.3">
      <c r="A11" s="59" t="s">
        <v>62</v>
      </c>
      <c r="B11" s="24">
        <v>185240</v>
      </c>
      <c r="C11" s="180">
        <v>0</v>
      </c>
      <c r="D11" s="24">
        <v>0</v>
      </c>
      <c r="E11" s="24">
        <v>0</v>
      </c>
      <c r="F11" s="24">
        <v>0</v>
      </c>
      <c r="G11" s="24">
        <v>63706.444444444445</v>
      </c>
      <c r="H11" s="24">
        <v>25257</v>
      </c>
      <c r="I11" s="24">
        <v>0</v>
      </c>
      <c r="J11" s="24">
        <v>3074</v>
      </c>
      <c r="K11" s="24">
        <v>0</v>
      </c>
      <c r="L11" s="24">
        <v>221957.66666666666</v>
      </c>
      <c r="M11" s="24">
        <v>0</v>
      </c>
      <c r="N11" s="24">
        <v>173539</v>
      </c>
      <c r="O11" s="24">
        <v>54477</v>
      </c>
      <c r="P11" s="24">
        <v>0</v>
      </c>
      <c r="Q11" s="24">
        <v>85500</v>
      </c>
      <c r="R11" s="24">
        <v>0</v>
      </c>
      <c r="S11" s="24">
        <v>37192</v>
      </c>
      <c r="T11" s="24">
        <v>10364.1</v>
      </c>
      <c r="U11" s="24">
        <v>138000</v>
      </c>
      <c r="V11" s="24">
        <v>10612</v>
      </c>
      <c r="W11" s="24">
        <v>8079.666666666667</v>
      </c>
      <c r="X11" s="24">
        <v>3239</v>
      </c>
      <c r="Y11" s="24">
        <v>0</v>
      </c>
      <c r="Z11" s="24">
        <v>130870</v>
      </c>
      <c r="AA11" s="24">
        <v>278201</v>
      </c>
      <c r="AB11" s="24">
        <v>0</v>
      </c>
      <c r="AC11" s="24">
        <v>0</v>
      </c>
      <c r="AD11" s="24">
        <v>0</v>
      </c>
      <c r="AE11" s="24">
        <v>3482.3333333333335</v>
      </c>
      <c r="AF11" s="24">
        <v>15434.5</v>
      </c>
      <c r="AG11" s="24">
        <v>0</v>
      </c>
      <c r="AH11" s="24">
        <v>0</v>
      </c>
      <c r="AI11" s="24">
        <v>0</v>
      </c>
      <c r="AJ11" s="24">
        <v>28519.8</v>
      </c>
      <c r="AK11" s="24">
        <v>56333.333333333336</v>
      </c>
      <c r="AL11" s="24">
        <v>40432.333333333336</v>
      </c>
      <c r="AM11" s="24">
        <v>42536</v>
      </c>
      <c r="AN11" s="24">
        <v>30565</v>
      </c>
      <c r="AO11" s="164">
        <v>3042686</v>
      </c>
    </row>
    <row r="12" spans="1:41" ht="19.8" customHeight="1" thickBot="1" x14ac:dyDescent="0.35">
      <c r="A12" s="59" t="s">
        <v>63</v>
      </c>
      <c r="B12" s="91">
        <v>219741</v>
      </c>
      <c r="C12" s="181">
        <v>0</v>
      </c>
      <c r="D12" s="91">
        <v>44519</v>
      </c>
      <c r="E12" s="91">
        <v>0</v>
      </c>
      <c r="F12" s="91">
        <v>250430</v>
      </c>
      <c r="G12" s="91">
        <v>1057418.3333333333</v>
      </c>
      <c r="H12" s="91">
        <v>134068</v>
      </c>
      <c r="I12" s="91">
        <v>562808</v>
      </c>
      <c r="J12" s="91">
        <v>5045760</v>
      </c>
      <c r="K12" s="91">
        <v>13041809</v>
      </c>
      <c r="L12" s="91">
        <v>3205764.3333333335</v>
      </c>
      <c r="M12" s="91">
        <v>2710228</v>
      </c>
      <c r="N12" s="91">
        <v>4338169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3398.9</v>
      </c>
      <c r="U12" s="91">
        <v>0</v>
      </c>
      <c r="V12" s="91">
        <v>10925.428571428571</v>
      </c>
      <c r="W12" s="91">
        <v>41124.333333333336</v>
      </c>
      <c r="X12" s="91">
        <v>0</v>
      </c>
      <c r="Y12" s="91">
        <v>72222.333333333328</v>
      </c>
      <c r="Z12" s="91">
        <v>0</v>
      </c>
      <c r="AA12" s="91">
        <v>122640</v>
      </c>
      <c r="AB12" s="91">
        <v>0</v>
      </c>
      <c r="AC12" s="91">
        <v>8671</v>
      </c>
      <c r="AD12" s="91">
        <v>4280629</v>
      </c>
      <c r="AE12" s="91">
        <v>0</v>
      </c>
      <c r="AF12" s="91">
        <v>705901.5</v>
      </c>
      <c r="AG12" s="91">
        <v>8736400</v>
      </c>
      <c r="AH12" s="91">
        <v>400013</v>
      </c>
      <c r="AI12" s="91">
        <v>6905865</v>
      </c>
      <c r="AJ12" s="91">
        <v>0</v>
      </c>
      <c r="AK12" s="91">
        <v>267500</v>
      </c>
      <c r="AL12" s="91">
        <v>0</v>
      </c>
      <c r="AM12" s="91">
        <v>42151.454545454544</v>
      </c>
      <c r="AN12" s="91">
        <v>0</v>
      </c>
      <c r="AO12" s="165">
        <v>0</v>
      </c>
    </row>
    <row r="13" spans="1:41" ht="15" thickBot="1" x14ac:dyDescent="0.35">
      <c r="A13" s="94" t="s">
        <v>67</v>
      </c>
      <c r="B13" s="96">
        <f>SUM(B5:B12)</f>
        <v>4820048</v>
      </c>
      <c r="C13" s="96">
        <f t="shared" ref="C13:AO13" si="0">SUM(C5:C12)</f>
        <v>4830000</v>
      </c>
      <c r="D13" s="96">
        <f t="shared" si="0"/>
        <v>128394</v>
      </c>
      <c r="E13" s="96">
        <f t="shared" si="0"/>
        <v>2449385</v>
      </c>
      <c r="F13" s="96">
        <f t="shared" si="0"/>
        <v>2163310</v>
      </c>
      <c r="G13" s="96">
        <f t="shared" si="0"/>
        <v>4047532.777777778</v>
      </c>
      <c r="H13" s="96">
        <f t="shared" si="0"/>
        <v>1561299</v>
      </c>
      <c r="I13" s="96">
        <f t="shared" si="0"/>
        <v>1623145</v>
      </c>
      <c r="J13" s="96">
        <f t="shared" si="0"/>
        <v>10725211.5</v>
      </c>
      <c r="K13" s="96">
        <f t="shared" si="0"/>
        <v>20334493</v>
      </c>
      <c r="L13" s="96">
        <f t="shared" si="0"/>
        <v>8665303.333333334</v>
      </c>
      <c r="M13" s="96">
        <f t="shared" si="0"/>
        <v>7663707</v>
      </c>
      <c r="N13" s="96">
        <f t="shared" si="0"/>
        <v>12002873.5</v>
      </c>
      <c r="O13" s="96">
        <f t="shared" si="0"/>
        <v>2092886</v>
      </c>
      <c r="P13" s="96">
        <f t="shared" si="0"/>
        <v>922344</v>
      </c>
      <c r="Q13" s="96">
        <f t="shared" si="0"/>
        <v>1112800</v>
      </c>
      <c r="R13" s="96">
        <f t="shared" si="0"/>
        <v>3576000</v>
      </c>
      <c r="S13" s="96">
        <f t="shared" si="0"/>
        <v>992547</v>
      </c>
      <c r="T13" s="96">
        <f t="shared" si="0"/>
        <v>520466.9</v>
      </c>
      <c r="U13" s="96">
        <f t="shared" si="0"/>
        <v>726000</v>
      </c>
      <c r="V13" s="96">
        <f t="shared" si="0"/>
        <v>530207.85714285704</v>
      </c>
      <c r="W13" s="96">
        <f t="shared" si="0"/>
        <v>696423.33333333337</v>
      </c>
      <c r="X13" s="96">
        <f t="shared" si="0"/>
        <v>1353616.5</v>
      </c>
      <c r="Y13" s="96">
        <f t="shared" si="0"/>
        <v>835937.33333333337</v>
      </c>
      <c r="Z13" s="96">
        <f t="shared" si="0"/>
        <v>2087460</v>
      </c>
      <c r="AA13" s="96">
        <f t="shared" si="0"/>
        <v>2102304</v>
      </c>
      <c r="AB13" s="96">
        <f t="shared" si="0"/>
        <v>18983000</v>
      </c>
      <c r="AC13" s="96">
        <f t="shared" si="0"/>
        <v>25008</v>
      </c>
      <c r="AD13" s="96">
        <f t="shared" si="0"/>
        <v>9932409</v>
      </c>
      <c r="AE13" s="96">
        <f t="shared" si="0"/>
        <v>2178507.0000000005</v>
      </c>
      <c r="AF13" s="96">
        <f t="shared" si="0"/>
        <v>4928221.5</v>
      </c>
      <c r="AG13" s="96">
        <f t="shared" si="0"/>
        <v>11774512</v>
      </c>
      <c r="AH13" s="96">
        <f t="shared" si="0"/>
        <v>4092933</v>
      </c>
      <c r="AI13" s="96">
        <f t="shared" si="0"/>
        <v>17045443</v>
      </c>
      <c r="AJ13" s="96">
        <f t="shared" si="0"/>
        <v>503121.2</v>
      </c>
      <c r="AK13" s="96">
        <f t="shared" si="0"/>
        <v>1306580.8333333335</v>
      </c>
      <c r="AL13" s="96">
        <f t="shared" si="0"/>
        <v>604701.33333333337</v>
      </c>
      <c r="AM13" s="96">
        <f t="shared" si="0"/>
        <v>835254.27272727271</v>
      </c>
      <c r="AN13" s="96">
        <f t="shared" si="0"/>
        <v>699565</v>
      </c>
      <c r="AO13" s="96">
        <f t="shared" si="0"/>
        <v>7064107</v>
      </c>
    </row>
    <row r="14" spans="1:41" ht="19.8" customHeight="1" x14ac:dyDescent="0.3">
      <c r="A14" s="59" t="s">
        <v>64</v>
      </c>
      <c r="B14" s="27">
        <v>2417609</v>
      </c>
      <c r="C14" s="182">
        <v>917000</v>
      </c>
      <c r="D14" s="27">
        <v>86371</v>
      </c>
      <c r="E14" s="27">
        <v>331450</v>
      </c>
      <c r="F14" s="27">
        <v>239900</v>
      </c>
      <c r="G14" s="27">
        <v>734893.11111111112</v>
      </c>
      <c r="H14" s="27">
        <v>205742</v>
      </c>
      <c r="I14" s="27">
        <v>1091889</v>
      </c>
      <c r="J14" s="27">
        <v>1867265.5</v>
      </c>
      <c r="K14" s="27">
        <v>2913649.5</v>
      </c>
      <c r="L14" s="27">
        <v>2285281</v>
      </c>
      <c r="M14" s="27">
        <v>1136408</v>
      </c>
      <c r="N14" s="27">
        <v>3136309</v>
      </c>
      <c r="O14" s="27">
        <v>138187</v>
      </c>
      <c r="P14" s="27">
        <v>1870746</v>
      </c>
      <c r="Q14" s="27">
        <v>89500</v>
      </c>
      <c r="R14" s="27">
        <v>404000</v>
      </c>
      <c r="S14" s="27">
        <v>193330</v>
      </c>
      <c r="T14" s="27">
        <v>149184.29999999999</v>
      </c>
      <c r="U14" s="27">
        <v>12000</v>
      </c>
      <c r="V14" s="27">
        <v>115790.14285714286</v>
      </c>
      <c r="W14" s="27">
        <v>179003.44444444444</v>
      </c>
      <c r="X14" s="27">
        <v>114266</v>
      </c>
      <c r="Y14" s="27">
        <v>136442</v>
      </c>
      <c r="Z14" s="27">
        <v>239900</v>
      </c>
      <c r="AA14" s="27">
        <v>137450</v>
      </c>
      <c r="AB14" s="27">
        <v>0</v>
      </c>
      <c r="AC14" s="27">
        <v>16822</v>
      </c>
      <c r="AD14" s="27">
        <v>1116661</v>
      </c>
      <c r="AE14" s="27">
        <v>392216.66666666669</v>
      </c>
      <c r="AF14" s="27">
        <v>974565</v>
      </c>
      <c r="AG14" s="27">
        <v>2322031</v>
      </c>
      <c r="AH14" s="27">
        <v>927051</v>
      </c>
      <c r="AI14" s="27">
        <v>1230265</v>
      </c>
      <c r="AJ14" s="27">
        <v>68622.600000000006</v>
      </c>
      <c r="AK14" s="27">
        <v>129266.66666666667</v>
      </c>
      <c r="AL14" s="27">
        <v>86975.333333333328</v>
      </c>
      <c r="AM14" s="27">
        <v>92842.818181818177</v>
      </c>
      <c r="AN14" s="27">
        <v>42800</v>
      </c>
      <c r="AO14" s="166">
        <v>1732147</v>
      </c>
    </row>
    <row r="15" spans="1:41" ht="19.8" customHeight="1" x14ac:dyDescent="0.3">
      <c r="A15" s="59" t="s">
        <v>65</v>
      </c>
      <c r="B15" s="24">
        <v>156960</v>
      </c>
      <c r="C15" s="180">
        <v>0</v>
      </c>
      <c r="D15" s="24">
        <v>0</v>
      </c>
      <c r="E15" s="24">
        <v>117500</v>
      </c>
      <c r="F15" s="24">
        <v>0</v>
      </c>
      <c r="G15" s="24">
        <v>227958.22222222222</v>
      </c>
      <c r="H15" s="24">
        <v>1359823</v>
      </c>
      <c r="I15" s="24">
        <v>0</v>
      </c>
      <c r="J15" s="24">
        <v>222691.5</v>
      </c>
      <c r="K15" s="24">
        <v>152824.5</v>
      </c>
      <c r="L15" s="24">
        <v>72846.333333333328</v>
      </c>
      <c r="M15" s="24">
        <v>0</v>
      </c>
      <c r="N15" s="24">
        <v>106957</v>
      </c>
      <c r="O15" s="24">
        <v>7191</v>
      </c>
      <c r="P15" s="24">
        <v>328070</v>
      </c>
      <c r="Q15" s="24">
        <v>0</v>
      </c>
      <c r="R15" s="24">
        <v>260000</v>
      </c>
      <c r="S15" s="24">
        <v>128350</v>
      </c>
      <c r="T15" s="24">
        <v>11432.5</v>
      </c>
      <c r="U15" s="24">
        <v>6000</v>
      </c>
      <c r="V15" s="24">
        <v>23273.857142857141</v>
      </c>
      <c r="W15" s="24">
        <v>19660</v>
      </c>
      <c r="X15" s="24">
        <v>0</v>
      </c>
      <c r="Y15" s="24">
        <v>82759</v>
      </c>
      <c r="Z15" s="24">
        <v>0</v>
      </c>
      <c r="AA15" s="24">
        <v>17500</v>
      </c>
      <c r="AB15" s="24">
        <v>0</v>
      </c>
      <c r="AC15" s="24">
        <v>0</v>
      </c>
      <c r="AD15" s="24">
        <v>0</v>
      </c>
      <c r="AE15" s="24">
        <v>60333.333333333336</v>
      </c>
      <c r="AF15" s="24">
        <v>0</v>
      </c>
      <c r="AG15" s="24">
        <v>0</v>
      </c>
      <c r="AH15" s="24">
        <v>0</v>
      </c>
      <c r="AI15" s="24">
        <v>0</v>
      </c>
      <c r="AJ15" s="24">
        <v>35656</v>
      </c>
      <c r="AK15" s="24">
        <v>40348.666666666664</v>
      </c>
      <c r="AL15" s="24">
        <v>17663.666666666668</v>
      </c>
      <c r="AM15" s="24">
        <v>25361.636363636364</v>
      </c>
      <c r="AN15" s="24">
        <v>72750</v>
      </c>
      <c r="AO15" s="164">
        <v>63766</v>
      </c>
    </row>
    <row r="16" spans="1:41" ht="19.8" customHeight="1" thickBot="1" x14ac:dyDescent="0.35">
      <c r="A16" s="59" t="s">
        <v>66</v>
      </c>
      <c r="B16" s="91">
        <v>1001044</v>
      </c>
      <c r="C16" s="181">
        <v>0</v>
      </c>
      <c r="D16" s="91">
        <v>17056</v>
      </c>
      <c r="E16" s="91">
        <v>193057.5</v>
      </c>
      <c r="F16" s="91">
        <v>50115</v>
      </c>
      <c r="G16" s="91">
        <v>142404.66666666666</v>
      </c>
      <c r="H16" s="91">
        <v>60532</v>
      </c>
      <c r="I16" s="91">
        <v>215625</v>
      </c>
      <c r="J16" s="91">
        <v>162328.5</v>
      </c>
      <c r="K16" s="91">
        <v>33986.5</v>
      </c>
      <c r="L16" s="91">
        <v>467835</v>
      </c>
      <c r="M16" s="91">
        <v>67973</v>
      </c>
      <c r="N16" s="91">
        <v>716086.5</v>
      </c>
      <c r="O16" s="91">
        <v>308013</v>
      </c>
      <c r="P16" s="91">
        <v>402076</v>
      </c>
      <c r="Q16" s="91">
        <v>0</v>
      </c>
      <c r="R16" s="91">
        <v>305000</v>
      </c>
      <c r="S16" s="91">
        <v>63200</v>
      </c>
      <c r="T16" s="91">
        <v>11156.8</v>
      </c>
      <c r="U16" s="91">
        <v>15000</v>
      </c>
      <c r="V16" s="91">
        <v>2089.5714285714284</v>
      </c>
      <c r="W16" s="91">
        <v>13914.222222222223</v>
      </c>
      <c r="X16" s="91">
        <v>425</v>
      </c>
      <c r="Y16" s="91">
        <v>15694</v>
      </c>
      <c r="Z16" s="91">
        <v>50115</v>
      </c>
      <c r="AA16" s="91">
        <v>76557.5</v>
      </c>
      <c r="AB16" s="91">
        <v>0</v>
      </c>
      <c r="AC16" s="91">
        <v>3322</v>
      </c>
      <c r="AD16" s="91">
        <v>67973</v>
      </c>
      <c r="AE16" s="91">
        <v>243616.66666666666</v>
      </c>
      <c r="AF16" s="91">
        <v>266254</v>
      </c>
      <c r="AG16" s="91">
        <v>2774</v>
      </c>
      <c r="AH16" s="91">
        <v>75723</v>
      </c>
      <c r="AI16" s="91">
        <v>33986.5</v>
      </c>
      <c r="AJ16" s="91">
        <v>6600</v>
      </c>
      <c r="AK16" s="91">
        <v>32686</v>
      </c>
      <c r="AL16" s="91">
        <v>17730.333333333332</v>
      </c>
      <c r="AM16" s="91">
        <v>16394.636363636364</v>
      </c>
      <c r="AN16" s="91">
        <v>13000</v>
      </c>
      <c r="AO16" s="165">
        <v>142561</v>
      </c>
    </row>
    <row r="17" spans="1:41" ht="15" thickBot="1" x14ac:dyDescent="0.35">
      <c r="A17" s="94" t="s">
        <v>68</v>
      </c>
      <c r="B17" s="96">
        <f>SUM(B14:B16)</f>
        <v>3575613</v>
      </c>
      <c r="C17" s="96">
        <f t="shared" ref="C17:AO17" si="1">SUM(C14:C16)</f>
        <v>917000</v>
      </c>
      <c r="D17" s="96">
        <f t="shared" si="1"/>
        <v>103427</v>
      </c>
      <c r="E17" s="96">
        <f t="shared" si="1"/>
        <v>642007.5</v>
      </c>
      <c r="F17" s="96">
        <f t="shared" si="1"/>
        <v>290015</v>
      </c>
      <c r="G17" s="96">
        <f t="shared" si="1"/>
        <v>1105256</v>
      </c>
      <c r="H17" s="96">
        <f t="shared" si="1"/>
        <v>1626097</v>
      </c>
      <c r="I17" s="96">
        <f t="shared" si="1"/>
        <v>1307514</v>
      </c>
      <c r="J17" s="96">
        <f t="shared" si="1"/>
        <v>2252285.5</v>
      </c>
      <c r="K17" s="96">
        <f t="shared" si="1"/>
        <v>3100460.5</v>
      </c>
      <c r="L17" s="96">
        <f t="shared" si="1"/>
        <v>2825962.3333333335</v>
      </c>
      <c r="M17" s="96">
        <f t="shared" si="1"/>
        <v>1204381</v>
      </c>
      <c r="N17" s="96">
        <f t="shared" si="1"/>
        <v>3959352.5</v>
      </c>
      <c r="O17" s="96">
        <f t="shared" si="1"/>
        <v>453391</v>
      </c>
      <c r="P17" s="96">
        <f t="shared" si="1"/>
        <v>2600892</v>
      </c>
      <c r="Q17" s="96">
        <f t="shared" si="1"/>
        <v>89500</v>
      </c>
      <c r="R17" s="96">
        <f t="shared" si="1"/>
        <v>969000</v>
      </c>
      <c r="S17" s="96">
        <f t="shared" si="1"/>
        <v>384880</v>
      </c>
      <c r="T17" s="96">
        <f t="shared" si="1"/>
        <v>171773.59999999998</v>
      </c>
      <c r="U17" s="96">
        <f t="shared" si="1"/>
        <v>33000</v>
      </c>
      <c r="V17" s="96">
        <f t="shared" si="1"/>
        <v>141153.57142857142</v>
      </c>
      <c r="W17" s="96">
        <f t="shared" si="1"/>
        <v>212577.66666666666</v>
      </c>
      <c r="X17" s="96">
        <f t="shared" si="1"/>
        <v>114691</v>
      </c>
      <c r="Y17" s="96">
        <f t="shared" si="1"/>
        <v>234895</v>
      </c>
      <c r="Z17" s="96">
        <f t="shared" si="1"/>
        <v>290015</v>
      </c>
      <c r="AA17" s="96">
        <f t="shared" si="1"/>
        <v>231507.5</v>
      </c>
      <c r="AB17" s="96">
        <f t="shared" si="1"/>
        <v>0</v>
      </c>
      <c r="AC17" s="96">
        <f t="shared" si="1"/>
        <v>20144</v>
      </c>
      <c r="AD17" s="96">
        <f t="shared" si="1"/>
        <v>1184634</v>
      </c>
      <c r="AE17" s="96">
        <f t="shared" si="1"/>
        <v>696166.66666666663</v>
      </c>
      <c r="AF17" s="96">
        <f t="shared" si="1"/>
        <v>1240819</v>
      </c>
      <c r="AG17" s="96">
        <f t="shared" si="1"/>
        <v>2324805</v>
      </c>
      <c r="AH17" s="96">
        <f t="shared" si="1"/>
        <v>1002774</v>
      </c>
      <c r="AI17" s="96">
        <f t="shared" si="1"/>
        <v>1264251.5</v>
      </c>
      <c r="AJ17" s="96">
        <f t="shared" si="1"/>
        <v>110878.6</v>
      </c>
      <c r="AK17" s="96">
        <f t="shared" si="1"/>
        <v>202301.33333333334</v>
      </c>
      <c r="AL17" s="96">
        <f t="shared" si="1"/>
        <v>122369.33333333333</v>
      </c>
      <c r="AM17" s="96">
        <f t="shared" si="1"/>
        <v>134599.09090909091</v>
      </c>
      <c r="AN17" s="96">
        <f t="shared" si="1"/>
        <v>128550</v>
      </c>
      <c r="AO17" s="96">
        <f t="shared" si="1"/>
        <v>1938474</v>
      </c>
    </row>
    <row r="18" spans="1:41" ht="19.8" customHeight="1" thickBot="1" x14ac:dyDescent="0.35">
      <c r="A18" s="122" t="s">
        <v>54</v>
      </c>
      <c r="B18" s="170">
        <f>+B13+B17</f>
        <v>8395661</v>
      </c>
      <c r="C18" s="170">
        <f t="shared" ref="C18:AO18" si="2">+C13+C17</f>
        <v>5747000</v>
      </c>
      <c r="D18" s="170">
        <f t="shared" si="2"/>
        <v>231821</v>
      </c>
      <c r="E18" s="170">
        <f t="shared" si="2"/>
        <v>3091392.5</v>
      </c>
      <c r="F18" s="170">
        <f t="shared" si="2"/>
        <v>2453325</v>
      </c>
      <c r="G18" s="170">
        <f t="shared" si="2"/>
        <v>5152788.777777778</v>
      </c>
      <c r="H18" s="170">
        <f t="shared" si="2"/>
        <v>3187396</v>
      </c>
      <c r="I18" s="170">
        <f t="shared" si="2"/>
        <v>2930659</v>
      </c>
      <c r="J18" s="170">
        <f t="shared" si="2"/>
        <v>12977497</v>
      </c>
      <c r="K18" s="170">
        <f t="shared" si="2"/>
        <v>23434953.5</v>
      </c>
      <c r="L18" s="170">
        <f t="shared" si="2"/>
        <v>11491265.666666668</v>
      </c>
      <c r="M18" s="170">
        <f t="shared" si="2"/>
        <v>8868088</v>
      </c>
      <c r="N18" s="170">
        <f t="shared" si="2"/>
        <v>15962226</v>
      </c>
      <c r="O18" s="170">
        <f t="shared" si="2"/>
        <v>2546277</v>
      </c>
      <c r="P18" s="170">
        <f t="shared" si="2"/>
        <v>3523236</v>
      </c>
      <c r="Q18" s="170">
        <f t="shared" si="2"/>
        <v>1202300</v>
      </c>
      <c r="R18" s="170">
        <f t="shared" si="2"/>
        <v>4545000</v>
      </c>
      <c r="S18" s="170">
        <f t="shared" si="2"/>
        <v>1377427</v>
      </c>
      <c r="T18" s="170">
        <f t="shared" si="2"/>
        <v>692240.5</v>
      </c>
      <c r="U18" s="170">
        <f t="shared" si="2"/>
        <v>759000</v>
      </c>
      <c r="V18" s="170">
        <f t="shared" si="2"/>
        <v>671361.42857142841</v>
      </c>
      <c r="W18" s="170">
        <f t="shared" si="2"/>
        <v>909001</v>
      </c>
      <c r="X18" s="170">
        <f t="shared" si="2"/>
        <v>1468307.5</v>
      </c>
      <c r="Y18" s="170">
        <f t="shared" si="2"/>
        <v>1070832.3333333335</v>
      </c>
      <c r="Z18" s="170">
        <f t="shared" si="2"/>
        <v>2377475</v>
      </c>
      <c r="AA18" s="170">
        <f t="shared" si="2"/>
        <v>2333811.5</v>
      </c>
      <c r="AB18" s="170">
        <f t="shared" si="2"/>
        <v>18983000</v>
      </c>
      <c r="AC18" s="170">
        <f t="shared" si="2"/>
        <v>45152</v>
      </c>
      <c r="AD18" s="170">
        <f t="shared" si="2"/>
        <v>11117043</v>
      </c>
      <c r="AE18" s="170">
        <f t="shared" si="2"/>
        <v>2874673.666666667</v>
      </c>
      <c r="AF18" s="170">
        <f t="shared" si="2"/>
        <v>6169040.5</v>
      </c>
      <c r="AG18" s="170">
        <f t="shared" si="2"/>
        <v>14099317</v>
      </c>
      <c r="AH18" s="170">
        <f t="shared" si="2"/>
        <v>5095707</v>
      </c>
      <c r="AI18" s="170">
        <f t="shared" si="2"/>
        <v>18309694.5</v>
      </c>
      <c r="AJ18" s="170">
        <f t="shared" si="2"/>
        <v>613999.80000000005</v>
      </c>
      <c r="AK18" s="170">
        <f t="shared" si="2"/>
        <v>1508882.1666666667</v>
      </c>
      <c r="AL18" s="170">
        <f t="shared" si="2"/>
        <v>727070.66666666674</v>
      </c>
      <c r="AM18" s="170">
        <f t="shared" si="2"/>
        <v>969853.36363636365</v>
      </c>
      <c r="AN18" s="170">
        <f t="shared" si="2"/>
        <v>828115</v>
      </c>
      <c r="AO18" s="170">
        <f t="shared" si="2"/>
        <v>9002581</v>
      </c>
    </row>
    <row r="19" spans="1:41" ht="19.8" customHeight="1" x14ac:dyDescent="0.3">
      <c r="A19" s="23" t="s">
        <v>340</v>
      </c>
      <c r="B19" s="27">
        <v>144</v>
      </c>
      <c r="C19" s="193">
        <v>0</v>
      </c>
      <c r="D19" s="27">
        <v>34</v>
      </c>
      <c r="E19" s="27">
        <v>158</v>
      </c>
      <c r="F19" s="27">
        <v>1403</v>
      </c>
      <c r="G19" s="27">
        <v>3892</v>
      </c>
      <c r="H19" s="27">
        <v>412</v>
      </c>
      <c r="I19" s="27">
        <v>424</v>
      </c>
      <c r="J19" s="27">
        <v>2797</v>
      </c>
      <c r="K19" s="27">
        <v>185</v>
      </c>
      <c r="L19" s="27">
        <v>853</v>
      </c>
      <c r="M19" s="27">
        <v>90</v>
      </c>
      <c r="N19" s="27">
        <v>2028</v>
      </c>
      <c r="O19" s="27">
        <v>5</v>
      </c>
      <c r="P19" s="27">
        <v>40</v>
      </c>
      <c r="Q19" s="27">
        <v>96</v>
      </c>
      <c r="R19" s="27">
        <v>78</v>
      </c>
      <c r="S19" s="27">
        <v>215</v>
      </c>
      <c r="T19" s="27">
        <v>2119</v>
      </c>
      <c r="U19" s="27">
        <v>3</v>
      </c>
      <c r="V19" s="27">
        <v>1047</v>
      </c>
      <c r="W19" s="27">
        <v>2315</v>
      </c>
      <c r="X19" s="27">
        <v>501</v>
      </c>
      <c r="Y19" s="27">
        <v>449</v>
      </c>
      <c r="Z19" s="27">
        <v>298</v>
      </c>
      <c r="AA19" s="27">
        <v>325</v>
      </c>
      <c r="AB19" s="27">
        <v>0</v>
      </c>
      <c r="AC19" s="27">
        <v>6</v>
      </c>
      <c r="AD19" s="27">
        <v>1534</v>
      </c>
      <c r="AE19" s="27">
        <v>1145</v>
      </c>
      <c r="AF19" s="27">
        <v>1800</v>
      </c>
      <c r="AG19" s="27">
        <v>159</v>
      </c>
      <c r="AH19" s="27">
        <v>419</v>
      </c>
      <c r="AI19" s="27">
        <v>2414</v>
      </c>
      <c r="AJ19" s="27">
        <v>486</v>
      </c>
      <c r="AK19" s="27">
        <v>529</v>
      </c>
      <c r="AL19" s="27">
        <v>1012</v>
      </c>
      <c r="AM19" s="27">
        <v>3084</v>
      </c>
      <c r="AN19" s="27">
        <v>173</v>
      </c>
      <c r="AO19" s="166">
        <v>13</v>
      </c>
    </row>
    <row r="20" spans="1:41" ht="19.8" customHeight="1" x14ac:dyDescent="0.3">
      <c r="A20" s="35" t="s">
        <v>341</v>
      </c>
      <c r="B20" s="24">
        <v>0</v>
      </c>
      <c r="C20" s="194">
        <v>0</v>
      </c>
      <c r="D20" s="24">
        <v>0</v>
      </c>
      <c r="E20" s="24">
        <v>271</v>
      </c>
      <c r="F20" s="24">
        <v>197</v>
      </c>
      <c r="G20" s="24">
        <v>5021</v>
      </c>
      <c r="H20" s="24">
        <v>576</v>
      </c>
      <c r="I20" s="24">
        <v>0</v>
      </c>
      <c r="J20" s="24">
        <v>104</v>
      </c>
      <c r="K20" s="24">
        <v>160</v>
      </c>
      <c r="L20" s="24">
        <v>1335</v>
      </c>
      <c r="M20" s="24">
        <v>92</v>
      </c>
      <c r="N20" s="24">
        <v>3783</v>
      </c>
      <c r="O20" s="24">
        <v>4</v>
      </c>
      <c r="P20" s="24">
        <v>15</v>
      </c>
      <c r="Q20" s="24">
        <v>73</v>
      </c>
      <c r="R20" s="24">
        <v>74</v>
      </c>
      <c r="S20" s="24">
        <v>250</v>
      </c>
      <c r="T20" s="24">
        <v>2127</v>
      </c>
      <c r="U20" s="24">
        <v>3</v>
      </c>
      <c r="V20" s="24">
        <v>1255</v>
      </c>
      <c r="W20" s="24">
        <v>2792</v>
      </c>
      <c r="X20" s="24">
        <v>158</v>
      </c>
      <c r="Y20" s="24">
        <v>414</v>
      </c>
      <c r="Z20" s="24">
        <v>265</v>
      </c>
      <c r="AA20" s="24">
        <v>292</v>
      </c>
      <c r="AB20" s="24">
        <v>0</v>
      </c>
      <c r="AC20" s="24">
        <v>0</v>
      </c>
      <c r="AD20" s="24">
        <v>3304</v>
      </c>
      <c r="AE20" s="24">
        <v>1152</v>
      </c>
      <c r="AF20" s="24">
        <v>2434</v>
      </c>
      <c r="AG20" s="24">
        <v>0</v>
      </c>
      <c r="AH20" s="24">
        <v>259</v>
      </c>
      <c r="AI20" s="24">
        <v>34397</v>
      </c>
      <c r="AJ20" s="24">
        <v>348</v>
      </c>
      <c r="AK20" s="24">
        <v>690</v>
      </c>
      <c r="AL20" s="24">
        <v>632</v>
      </c>
      <c r="AM20" s="24">
        <v>2452</v>
      </c>
      <c r="AN20" s="24">
        <v>218</v>
      </c>
      <c r="AO20" s="164">
        <v>10</v>
      </c>
    </row>
    <row r="21" spans="1:41" ht="19.8" customHeight="1" thickBot="1" x14ac:dyDescent="0.35">
      <c r="A21" s="175" t="s">
        <v>342</v>
      </c>
      <c r="B21" s="28">
        <v>1</v>
      </c>
      <c r="C21" s="195">
        <v>0</v>
      </c>
      <c r="D21" s="28">
        <v>1</v>
      </c>
      <c r="E21" s="28">
        <v>2</v>
      </c>
      <c r="F21" s="28">
        <v>6</v>
      </c>
      <c r="G21" s="28">
        <v>30</v>
      </c>
      <c r="H21" s="28">
        <v>3</v>
      </c>
      <c r="I21" s="28">
        <v>6</v>
      </c>
      <c r="J21" s="28">
        <v>3</v>
      </c>
      <c r="K21" s="28">
        <v>2</v>
      </c>
      <c r="L21" s="28">
        <v>9</v>
      </c>
      <c r="M21" s="28">
        <v>1</v>
      </c>
      <c r="N21" s="28">
        <v>11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16</v>
      </c>
      <c r="U21" s="28">
        <v>1</v>
      </c>
      <c r="V21" s="28">
        <v>12</v>
      </c>
      <c r="W21" s="28">
        <v>15</v>
      </c>
      <c r="X21" s="28">
        <v>3</v>
      </c>
      <c r="Y21" s="28">
        <v>4</v>
      </c>
      <c r="Z21" s="28">
        <v>2</v>
      </c>
      <c r="AA21" s="28">
        <v>3</v>
      </c>
      <c r="AB21" s="28">
        <v>0</v>
      </c>
      <c r="AC21" s="28">
        <v>1</v>
      </c>
      <c r="AD21" s="28">
        <v>6</v>
      </c>
      <c r="AE21" s="28">
        <v>7</v>
      </c>
      <c r="AF21" s="28">
        <v>13</v>
      </c>
      <c r="AG21" s="28">
        <v>1</v>
      </c>
      <c r="AH21" s="28">
        <v>2</v>
      </c>
      <c r="AI21" s="28">
        <v>37</v>
      </c>
      <c r="AJ21" s="28">
        <v>5</v>
      </c>
      <c r="AK21" s="28">
        <v>6</v>
      </c>
      <c r="AL21" s="28">
        <v>3</v>
      </c>
      <c r="AM21" s="28">
        <v>21</v>
      </c>
      <c r="AN21" s="28">
        <v>1</v>
      </c>
      <c r="AO21" s="167">
        <v>1</v>
      </c>
    </row>
    <row r="22" spans="1:41" s="20" customFormat="1" ht="19.8" customHeight="1" thickBot="1" x14ac:dyDescent="0.35">
      <c r="A22" s="31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</row>
    <row r="23" spans="1:41" ht="15" thickBot="1" x14ac:dyDescent="0.35">
      <c r="A23" s="245" t="s">
        <v>70</v>
      </c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9"/>
    </row>
    <row r="24" spans="1:41" s="31" customFormat="1" ht="15" thickBot="1" x14ac:dyDescent="0.35"/>
    <row r="25" spans="1:41" x14ac:dyDescent="0.3">
      <c r="A25" s="66" t="s">
        <v>55</v>
      </c>
      <c r="B25" s="67">
        <f>+B5/B$18</f>
        <v>0.32174512524981652</v>
      </c>
      <c r="C25" s="67">
        <f t="shared" ref="C25:AK25" si="3">+C5/C$18</f>
        <v>6.8731512093266056E-2</v>
      </c>
      <c r="D25" s="67">
        <f t="shared" ref="D25:D38" si="4">+D5/D$18</f>
        <v>0.2023845984617442</v>
      </c>
      <c r="E25" s="67">
        <f t="shared" si="3"/>
        <v>0.220677251432809</v>
      </c>
      <c r="F25" s="67">
        <f t="shared" si="3"/>
        <v>0.13145425086362386</v>
      </c>
      <c r="G25" s="67">
        <f t="shared" si="3"/>
        <v>0.24243031804632911</v>
      </c>
      <c r="H25" s="67">
        <f t="shared" si="3"/>
        <v>0.17597938881770575</v>
      </c>
      <c r="I25" s="67">
        <f t="shared" si="3"/>
        <v>0.20238383244178187</v>
      </c>
      <c r="J25" s="67">
        <f t="shared" si="3"/>
        <v>0.12254570353589757</v>
      </c>
      <c r="K25" s="67">
        <f t="shared" si="3"/>
        <v>0.14668657226053383</v>
      </c>
      <c r="L25" s="67">
        <f t="shared" si="3"/>
        <v>0.1684602076179772</v>
      </c>
      <c r="M25" s="67">
        <f t="shared" si="3"/>
        <v>0.2296852489510704</v>
      </c>
      <c r="N25" s="67">
        <f t="shared" si="3"/>
        <v>0.15189451020177261</v>
      </c>
      <c r="O25" s="67">
        <f t="shared" si="3"/>
        <v>0.14976336038852017</v>
      </c>
      <c r="P25" s="67">
        <f t="shared" si="3"/>
        <v>8.5127990290744082E-2</v>
      </c>
      <c r="Q25" s="67">
        <f t="shared" si="3"/>
        <v>0.34933044997088913</v>
      </c>
      <c r="R25" s="67">
        <f t="shared" si="3"/>
        <v>0.18481848184818481</v>
      </c>
      <c r="S25" s="67">
        <f t="shared" si="3"/>
        <v>0.14102525941483651</v>
      </c>
      <c r="T25" s="67">
        <f t="shared" si="3"/>
        <v>0.16536550519653212</v>
      </c>
      <c r="U25" s="67">
        <f t="shared" si="3"/>
        <v>0.29907773386034253</v>
      </c>
      <c r="V25" s="67">
        <f t="shared" si="3"/>
        <v>0.20751862420284586</v>
      </c>
      <c r="W25" s="67">
        <f t="shared" si="3"/>
        <v>0.17380912305560353</v>
      </c>
      <c r="X25" s="67">
        <f t="shared" si="3"/>
        <v>0.25392092596407767</v>
      </c>
      <c r="Y25" s="67">
        <f t="shared" si="3"/>
        <v>9.6854876440351526E-2</v>
      </c>
      <c r="Z25" s="67">
        <f t="shared" si="3"/>
        <v>0.19935015089538272</v>
      </c>
      <c r="AA25" s="67">
        <f t="shared" si="3"/>
        <v>0.1984277650530045</v>
      </c>
      <c r="AB25" s="67">
        <f t="shared" si="3"/>
        <v>0</v>
      </c>
      <c r="AC25" s="67">
        <f t="shared" si="3"/>
        <v>0.20238306165839831</v>
      </c>
      <c r="AD25" s="67">
        <f t="shared" si="3"/>
        <v>0.11933497063922484</v>
      </c>
      <c r="AE25" s="67">
        <f t="shared" si="3"/>
        <v>0.21983944612379766</v>
      </c>
      <c r="AF25" s="67">
        <f t="shared" si="3"/>
        <v>0.31182110086649617</v>
      </c>
      <c r="AG25" s="67">
        <f t="shared" si="3"/>
        <v>2.989598716022911E-2</v>
      </c>
      <c r="AH25" s="67">
        <f t="shared" si="3"/>
        <v>0.11417257703396212</v>
      </c>
      <c r="AI25" s="67">
        <f t="shared" si="3"/>
        <v>0.1343413730906324</v>
      </c>
      <c r="AJ25" s="67">
        <f t="shared" si="3"/>
        <v>0.15296356774057582</v>
      </c>
      <c r="AK25" s="68">
        <f t="shared" si="3"/>
        <v>0.14168899647896074</v>
      </c>
      <c r="AL25" s="68">
        <f t="shared" ref="AL25:AO25" si="5">+AL5/AL$18</f>
        <v>0.14651716568586637</v>
      </c>
      <c r="AM25" s="68">
        <f t="shared" si="5"/>
        <v>0.22534128167641462</v>
      </c>
      <c r="AN25" s="68">
        <f t="shared" si="5"/>
        <v>0.28981482040537848</v>
      </c>
      <c r="AO25" s="68">
        <f t="shared" si="5"/>
        <v>0.28563475296695467</v>
      </c>
    </row>
    <row r="26" spans="1:41" x14ac:dyDescent="0.3">
      <c r="A26" s="59" t="s">
        <v>57</v>
      </c>
      <c r="B26" s="33">
        <f t="shared" ref="B26:AK26" si="6">+B6/B$18</f>
        <v>6.2532300911149225E-2</v>
      </c>
      <c r="C26" s="33">
        <f t="shared" si="6"/>
        <v>0.16739168261701756</v>
      </c>
      <c r="D26" s="33">
        <f t="shared" si="4"/>
        <v>6.5563516678816852E-2</v>
      </c>
      <c r="E26" s="33">
        <f t="shared" si="6"/>
        <v>5.7113420570179943E-2</v>
      </c>
      <c r="F26" s="33">
        <f t="shared" si="6"/>
        <v>4.9602070659207402E-2</v>
      </c>
      <c r="G26" s="33">
        <f t="shared" si="6"/>
        <v>4.194837406169203E-2</v>
      </c>
      <c r="H26" s="33">
        <f t="shared" si="6"/>
        <v>0.13602545777179867</v>
      </c>
      <c r="I26" s="33">
        <f t="shared" si="6"/>
        <v>6.5562387162750771E-2</v>
      </c>
      <c r="J26" s="33">
        <f t="shared" si="6"/>
        <v>1.3257602756525391E-2</v>
      </c>
      <c r="K26" s="33">
        <f t="shared" si="6"/>
        <v>2.2522468414541551E-2</v>
      </c>
      <c r="L26" s="33">
        <f t="shared" si="6"/>
        <v>1.0150230913061302E-2</v>
      </c>
      <c r="M26" s="33">
        <f t="shared" si="6"/>
        <v>4.2092838952432585E-2</v>
      </c>
      <c r="N26" s="33">
        <f t="shared" si="6"/>
        <v>3.6852754747364186E-2</v>
      </c>
      <c r="O26" s="33">
        <f t="shared" si="6"/>
        <v>0.13649889623163544</v>
      </c>
      <c r="P26" s="33">
        <f t="shared" si="6"/>
        <v>4.0867543360705895E-2</v>
      </c>
      <c r="Q26" s="33">
        <f t="shared" si="6"/>
        <v>3.2354653580637112E-2</v>
      </c>
      <c r="R26" s="33">
        <f t="shared" si="6"/>
        <v>5.1925192519251928E-2</v>
      </c>
      <c r="S26" s="33">
        <f t="shared" si="6"/>
        <v>2.5590466863216709E-2</v>
      </c>
      <c r="T26" s="33">
        <f t="shared" si="6"/>
        <v>5.9390197481944504E-2</v>
      </c>
      <c r="U26" s="33">
        <f t="shared" si="6"/>
        <v>1.3175230566534915E-3</v>
      </c>
      <c r="V26" s="33">
        <f t="shared" si="6"/>
        <v>5.292444138030826E-2</v>
      </c>
      <c r="W26" s="33">
        <f t="shared" si="6"/>
        <v>5.7893959045882966E-2</v>
      </c>
      <c r="X26" s="33">
        <f t="shared" si="6"/>
        <v>3.9563579154911349E-2</v>
      </c>
      <c r="Y26" s="33">
        <f t="shared" si="6"/>
        <v>8.0443032320341459E-2</v>
      </c>
      <c r="Z26" s="33">
        <f t="shared" si="6"/>
        <v>4.9670343536735405E-2</v>
      </c>
      <c r="AA26" s="33">
        <f t="shared" si="6"/>
        <v>5.6879058141585129E-2</v>
      </c>
      <c r="AB26" s="33">
        <f t="shared" si="6"/>
        <v>0.50113259231944374</v>
      </c>
      <c r="AC26" s="33">
        <f t="shared" si="6"/>
        <v>6.5556343019135363E-2</v>
      </c>
      <c r="AD26" s="33">
        <f t="shared" si="6"/>
        <v>3.8423436879753005E-2</v>
      </c>
      <c r="AE26" s="33">
        <f t="shared" si="6"/>
        <v>0.12161855821083924</v>
      </c>
      <c r="AF26" s="33">
        <f t="shared" si="6"/>
        <v>9.1010182215532545E-2</v>
      </c>
      <c r="AG26" s="33">
        <f t="shared" si="6"/>
        <v>0</v>
      </c>
      <c r="AH26" s="33">
        <f t="shared" si="6"/>
        <v>0</v>
      </c>
      <c r="AI26" s="33">
        <f t="shared" si="6"/>
        <v>4.6541956229799467E-2</v>
      </c>
      <c r="AJ26" s="33">
        <f t="shared" si="6"/>
        <v>9.4269411814140655E-2</v>
      </c>
      <c r="AK26" s="64">
        <f t="shared" si="6"/>
        <v>5.6565274094188704E-2</v>
      </c>
      <c r="AL26" s="64">
        <f t="shared" ref="AL26:AO26" si="7">+AL6/AL$18</f>
        <v>0.13006392776126299</v>
      </c>
      <c r="AM26" s="64">
        <f t="shared" si="7"/>
        <v>5.4959854755925144E-2</v>
      </c>
      <c r="AN26" s="64">
        <f t="shared" si="7"/>
        <v>3.9245756929895004E-3</v>
      </c>
      <c r="AO26" s="64">
        <f t="shared" si="7"/>
        <v>0.11450627325652499</v>
      </c>
    </row>
    <row r="27" spans="1:41" x14ac:dyDescent="0.3">
      <c r="A27" s="59" t="s">
        <v>58</v>
      </c>
      <c r="B27" s="33">
        <f t="shared" ref="B27:AK27" si="8">+B7/B$18</f>
        <v>7.1856164749863052E-3</v>
      </c>
      <c r="C27" s="33">
        <f t="shared" si="8"/>
        <v>0</v>
      </c>
      <c r="D27" s="33">
        <f t="shared" si="4"/>
        <v>2.4596563728048797E-2</v>
      </c>
      <c r="E27" s="33">
        <f t="shared" si="8"/>
        <v>3.7792030614035584E-2</v>
      </c>
      <c r="F27" s="33">
        <f t="shared" si="8"/>
        <v>4.0214810512263971E-2</v>
      </c>
      <c r="G27" s="33">
        <f t="shared" si="8"/>
        <v>1.3274559262935481E-2</v>
      </c>
      <c r="H27" s="33">
        <f t="shared" si="8"/>
        <v>3.0250398758108498E-3</v>
      </c>
      <c r="I27" s="33">
        <f t="shared" si="8"/>
        <v>2.4596174444041427E-2</v>
      </c>
      <c r="J27" s="33">
        <f t="shared" si="8"/>
        <v>1.9975269499195415E-2</v>
      </c>
      <c r="K27" s="33">
        <f t="shared" si="8"/>
        <v>2.4418247725560879E-2</v>
      </c>
      <c r="L27" s="33">
        <f t="shared" si="8"/>
        <v>5.2685232206942561E-3</v>
      </c>
      <c r="M27" s="33">
        <f t="shared" si="8"/>
        <v>6.6426945695622326E-3</v>
      </c>
      <c r="N27" s="33">
        <f t="shared" si="8"/>
        <v>4.4204987449745414E-3</v>
      </c>
      <c r="O27" s="33">
        <f t="shared" si="8"/>
        <v>4.1886251967087632E-2</v>
      </c>
      <c r="P27" s="33">
        <f t="shared" si="8"/>
        <v>4.3630344376590158E-3</v>
      </c>
      <c r="Q27" s="33">
        <f t="shared" si="8"/>
        <v>7.1030524827414121E-2</v>
      </c>
      <c r="R27" s="33">
        <f t="shared" si="8"/>
        <v>4.5104510451045104E-2</v>
      </c>
      <c r="S27" s="33">
        <f t="shared" si="8"/>
        <v>4.610044670243868E-2</v>
      </c>
      <c r="T27" s="33">
        <f t="shared" si="8"/>
        <v>5.3248256928047404E-2</v>
      </c>
      <c r="U27" s="33">
        <f t="shared" si="8"/>
        <v>3.9525691699604744E-2</v>
      </c>
      <c r="V27" s="33">
        <f t="shared" si="8"/>
        <v>6.6001919340870269E-2</v>
      </c>
      <c r="W27" s="33">
        <f t="shared" si="8"/>
        <v>4.9494628352077352E-2</v>
      </c>
      <c r="X27" s="33">
        <f t="shared" si="8"/>
        <v>2.3670791029808128E-2</v>
      </c>
      <c r="Y27" s="33">
        <f t="shared" si="8"/>
        <v>4.0858559556631487E-2</v>
      </c>
      <c r="Z27" s="33">
        <f t="shared" si="8"/>
        <v>3.7321107477470847E-2</v>
      </c>
      <c r="AA27" s="33">
        <f t="shared" si="8"/>
        <v>2.1730546790089945E-2</v>
      </c>
      <c r="AB27" s="33">
        <f t="shared" si="8"/>
        <v>0</v>
      </c>
      <c r="AC27" s="33">
        <f t="shared" si="8"/>
        <v>2.4605776045357901E-2</v>
      </c>
      <c r="AD27" s="33">
        <f t="shared" si="8"/>
        <v>5.2988910810185764E-3</v>
      </c>
      <c r="AE27" s="33">
        <f t="shared" si="8"/>
        <v>3.1261171557907849E-2</v>
      </c>
      <c r="AF27" s="33">
        <f t="shared" si="8"/>
        <v>1.2717455818291354E-2</v>
      </c>
      <c r="AG27" s="33">
        <f t="shared" si="8"/>
        <v>8.8578758815054657E-4</v>
      </c>
      <c r="AH27" s="33">
        <f t="shared" si="8"/>
        <v>8.4149265254065825E-3</v>
      </c>
      <c r="AI27" s="33">
        <f t="shared" si="8"/>
        <v>3.0545840073956448E-3</v>
      </c>
      <c r="AJ27" s="33">
        <f t="shared" si="8"/>
        <v>8.2180157061940401E-2</v>
      </c>
      <c r="AK27" s="64">
        <f t="shared" si="8"/>
        <v>4.006277053001598E-2</v>
      </c>
      <c r="AL27" s="64">
        <f t="shared" ref="AL27:AO27" si="9">+AL7/AL$18</f>
        <v>0.10254894984989994</v>
      </c>
      <c r="AM27" s="64">
        <f t="shared" si="9"/>
        <v>5.141836343207272E-2</v>
      </c>
      <c r="AN27" s="64">
        <f t="shared" si="9"/>
        <v>4.3653357323560134E-2</v>
      </c>
      <c r="AO27" s="64">
        <f t="shared" si="9"/>
        <v>4.2841047472941367E-3</v>
      </c>
    </row>
    <row r="28" spans="1:41" x14ac:dyDescent="0.3">
      <c r="A28" s="59" t="s">
        <v>59</v>
      </c>
      <c r="B28" s="33">
        <f t="shared" ref="B28:AK28" si="10">+B8/B$18</f>
        <v>0.12206793485349159</v>
      </c>
      <c r="C28" s="33">
        <f t="shared" si="10"/>
        <v>0.48025056551244127</v>
      </c>
      <c r="D28" s="33">
        <f t="shared" si="4"/>
        <v>2.7762799746356023E-2</v>
      </c>
      <c r="E28" s="33">
        <f t="shared" si="10"/>
        <v>0.34013636249683599</v>
      </c>
      <c r="F28" s="33">
        <f t="shared" si="10"/>
        <v>0.37554339518816299</v>
      </c>
      <c r="G28" s="33">
        <f t="shared" si="10"/>
        <v>0.21825859606251191</v>
      </c>
      <c r="H28" s="33">
        <f t="shared" si="10"/>
        <v>0.12088739522795411</v>
      </c>
      <c r="I28" s="33">
        <f t="shared" si="10"/>
        <v>2.7764062622092845E-2</v>
      </c>
      <c r="J28" s="33">
        <f t="shared" si="10"/>
        <v>0.21144493425812388</v>
      </c>
      <c r="K28" s="33">
        <f t="shared" si="10"/>
        <v>3.6732246983122878E-2</v>
      </c>
      <c r="L28" s="33">
        <f t="shared" si="10"/>
        <v>0.22810875750066056</v>
      </c>
      <c r="M28" s="33">
        <f t="shared" si="10"/>
        <v>0.1833478648385086</v>
      </c>
      <c r="N28" s="33">
        <f t="shared" si="10"/>
        <v>0.22884809424449948</v>
      </c>
      <c r="O28" s="33">
        <f t="shared" si="10"/>
        <v>5.0919440422232148E-2</v>
      </c>
      <c r="P28" s="33">
        <f t="shared" si="10"/>
        <v>6.8270760176156242E-2</v>
      </c>
      <c r="Q28" s="33">
        <f t="shared" si="10"/>
        <v>0.13973217998835566</v>
      </c>
      <c r="R28" s="33">
        <f t="shared" si="10"/>
        <v>0.39185918591859187</v>
      </c>
      <c r="S28" s="33">
        <f t="shared" si="10"/>
        <v>0.19253434120283688</v>
      </c>
      <c r="T28" s="33">
        <f t="shared" si="10"/>
        <v>0.18219274948518613</v>
      </c>
      <c r="U28" s="33">
        <f t="shared" si="10"/>
        <v>0.23715415019762845</v>
      </c>
      <c r="V28" s="33">
        <f t="shared" si="10"/>
        <v>0.1866341953344271</v>
      </c>
      <c r="W28" s="33">
        <f t="shared" si="10"/>
        <v>0.20678317307803964</v>
      </c>
      <c r="X28" s="33">
        <f t="shared" si="10"/>
        <v>0.23658021225118037</v>
      </c>
      <c r="Y28" s="33">
        <f t="shared" si="10"/>
        <v>0.11190547415297196</v>
      </c>
      <c r="Z28" s="33">
        <f t="shared" si="10"/>
        <v>0.36044963669439217</v>
      </c>
      <c r="AA28" s="33">
        <f t="shared" si="10"/>
        <v>0.25343949157847578</v>
      </c>
      <c r="AB28" s="33">
        <f t="shared" si="10"/>
        <v>0.49886740768055626</v>
      </c>
      <c r="AC28" s="33">
        <f t="shared" si="10"/>
        <v>2.7772856130403967E-2</v>
      </c>
      <c r="AD28" s="33">
        <f t="shared" si="10"/>
        <v>1.7990395467571726E-7</v>
      </c>
      <c r="AE28" s="33">
        <f t="shared" si="10"/>
        <v>0.2908039069014326</v>
      </c>
      <c r="AF28" s="33">
        <f t="shared" si="10"/>
        <v>0.10187872814256933</v>
      </c>
      <c r="AG28" s="33">
        <f t="shared" si="10"/>
        <v>0.1696114074178203</v>
      </c>
      <c r="AH28" s="33">
        <f t="shared" si="10"/>
        <v>0.30246617397742848</v>
      </c>
      <c r="AI28" s="33">
        <f t="shared" si="10"/>
        <v>0.24190559269025488</v>
      </c>
      <c r="AJ28" s="33">
        <f t="shared" si="10"/>
        <v>0.16799972899013974</v>
      </c>
      <c r="AK28" s="64">
        <f t="shared" si="10"/>
        <v>0.13773507606569232</v>
      </c>
      <c r="AL28" s="64">
        <f t="shared" ref="AL28:AO28" si="11">+AL8/AL$18</f>
        <v>0.19255487316226022</v>
      </c>
      <c r="AM28" s="64">
        <f t="shared" si="11"/>
        <v>0.18206032458327578</v>
      </c>
      <c r="AN28" s="64">
        <f t="shared" si="11"/>
        <v>0.11846180784069846</v>
      </c>
      <c r="AO28" s="64">
        <f t="shared" si="11"/>
        <v>6.5608962585285268E-3</v>
      </c>
    </row>
    <row r="29" spans="1:41" x14ac:dyDescent="0.3">
      <c r="A29" s="59" t="s">
        <v>60</v>
      </c>
      <c r="B29" s="33">
        <f t="shared" ref="B29:AK29" si="12">+B9/B$18</f>
        <v>9.3507825053917738E-3</v>
      </c>
      <c r="C29" s="33">
        <f t="shared" si="12"/>
        <v>0</v>
      </c>
      <c r="D29" s="33">
        <f t="shared" si="4"/>
        <v>0</v>
      </c>
      <c r="E29" s="33">
        <f t="shared" si="12"/>
        <v>4.2537464912656671E-3</v>
      </c>
      <c r="F29" s="33">
        <f t="shared" si="12"/>
        <v>1.0720145109188551E-2</v>
      </c>
      <c r="G29" s="33">
        <f t="shared" si="12"/>
        <v>1.3164176749250714E-3</v>
      </c>
      <c r="H29" s="33">
        <f t="shared" si="12"/>
        <v>0</v>
      </c>
      <c r="I29" s="33">
        <f t="shared" si="12"/>
        <v>0</v>
      </c>
      <c r="J29" s="33">
        <f t="shared" si="12"/>
        <v>5.3128503901792466E-3</v>
      </c>
      <c r="K29" s="33">
        <f t="shared" si="12"/>
        <v>2.0828289674225298E-3</v>
      </c>
      <c r="L29" s="33">
        <f t="shared" si="12"/>
        <v>3.163997281761565E-3</v>
      </c>
      <c r="M29" s="33">
        <f t="shared" si="12"/>
        <v>3.9174171478677255E-4</v>
      </c>
      <c r="N29" s="33">
        <f t="shared" si="12"/>
        <v>3.4600437307428173E-3</v>
      </c>
      <c r="O29" s="33">
        <f t="shared" si="12"/>
        <v>0</v>
      </c>
      <c r="P29" s="33">
        <f t="shared" si="12"/>
        <v>5.6907910795643546E-4</v>
      </c>
      <c r="Q29" s="33">
        <f t="shared" si="12"/>
        <v>0</v>
      </c>
      <c r="R29" s="33">
        <f t="shared" si="12"/>
        <v>0</v>
      </c>
      <c r="S29" s="33">
        <f t="shared" si="12"/>
        <v>5.4826861968002658E-3</v>
      </c>
      <c r="T29" s="33">
        <f t="shared" si="12"/>
        <v>5.9657012266690545E-3</v>
      </c>
      <c r="U29" s="33">
        <f t="shared" si="12"/>
        <v>2.6350461133069828E-2</v>
      </c>
      <c r="V29" s="33">
        <f t="shared" si="12"/>
        <v>9.5324426059627265E-3</v>
      </c>
      <c r="W29" s="33">
        <f t="shared" si="12"/>
        <v>4.1344533418799564E-3</v>
      </c>
      <c r="X29" s="33">
        <f t="shared" si="12"/>
        <v>0</v>
      </c>
      <c r="Y29" s="33">
        <f t="shared" si="12"/>
        <v>1.073370652174928E-2</v>
      </c>
      <c r="Z29" s="33">
        <f t="shared" si="12"/>
        <v>1.1062156279245838E-2</v>
      </c>
      <c r="AA29" s="33">
        <f t="shared" si="12"/>
        <v>7.7769777036405894E-3</v>
      </c>
      <c r="AB29" s="33">
        <f t="shared" si="12"/>
        <v>0</v>
      </c>
      <c r="AC29" s="33">
        <f t="shared" si="12"/>
        <v>0</v>
      </c>
      <c r="AD29" s="33">
        <f t="shared" si="12"/>
        <v>0.26977164701081036</v>
      </c>
      <c r="AE29" s="33">
        <f t="shared" si="12"/>
        <v>0</v>
      </c>
      <c r="AF29" s="33">
        <f t="shared" si="12"/>
        <v>0</v>
      </c>
      <c r="AG29" s="33">
        <f t="shared" si="12"/>
        <v>0</v>
      </c>
      <c r="AH29" s="33">
        <f t="shared" si="12"/>
        <v>0</v>
      </c>
      <c r="AI29" s="33">
        <f t="shared" si="12"/>
        <v>9.4867776193644296E-5</v>
      </c>
      <c r="AJ29" s="33">
        <f t="shared" si="12"/>
        <v>3.2936167080184715E-2</v>
      </c>
      <c r="AK29" s="64">
        <f t="shared" si="12"/>
        <v>1.0456416245447927E-2</v>
      </c>
      <c r="AL29" s="64">
        <f t="shared" ref="AL29:AO29" si="13">+AL9/AL$18</f>
        <v>2.8468117725374695E-2</v>
      </c>
      <c r="AM29" s="64">
        <f t="shared" si="13"/>
        <v>1.6292622305508792E-2</v>
      </c>
      <c r="AN29" s="64">
        <f t="shared" si="13"/>
        <v>5.3736497950163928E-2</v>
      </c>
      <c r="AO29" s="64">
        <f t="shared" si="13"/>
        <v>0</v>
      </c>
    </row>
    <row r="30" spans="1:41" x14ac:dyDescent="0.3">
      <c r="A30" s="59" t="s">
        <v>71</v>
      </c>
      <c r="B30" s="33">
        <f t="shared" ref="B30:AK30" si="14">+B10/B$18</f>
        <v>2.9930936944690834E-3</v>
      </c>
      <c r="C30" s="33">
        <f t="shared" si="14"/>
        <v>0.12406472942404732</v>
      </c>
      <c r="D30" s="33">
        <f t="shared" si="4"/>
        <v>4.1501848408901698E-2</v>
      </c>
      <c r="E30" s="33">
        <f t="shared" si="14"/>
        <v>0.13235135946017854</v>
      </c>
      <c r="F30" s="33">
        <f t="shared" si="14"/>
        <v>0.17217449787533246</v>
      </c>
      <c r="G30" s="33">
        <f t="shared" si="14"/>
        <v>5.0698759694291974E-2</v>
      </c>
      <c r="H30" s="33">
        <f t="shared" si="14"/>
        <v>3.9320498613915561E-3</v>
      </c>
      <c r="I30" s="33">
        <f t="shared" si="14"/>
        <v>4.1501928405863663E-2</v>
      </c>
      <c r="J30" s="33">
        <f t="shared" si="14"/>
        <v>6.4865204746338986E-2</v>
      </c>
      <c r="K30" s="33">
        <f t="shared" si="14"/>
        <v>7.8745963801464341E-2</v>
      </c>
      <c r="L30" s="33">
        <f t="shared" si="14"/>
        <v>4.06363128494375E-2</v>
      </c>
      <c r="M30" s="33">
        <f t="shared" si="14"/>
        <v>9.6413116333532098E-2</v>
      </c>
      <c r="N30" s="33">
        <f t="shared" si="14"/>
        <v>4.3829914449275434E-2</v>
      </c>
      <c r="O30" s="33">
        <f t="shared" si="14"/>
        <v>0.42147692493786026</v>
      </c>
      <c r="P30" s="33">
        <f t="shared" si="14"/>
        <v>6.259047080581602E-2</v>
      </c>
      <c r="Q30" s="33">
        <f t="shared" si="14"/>
        <v>0.26199783747816685</v>
      </c>
      <c r="R30" s="33">
        <f t="shared" si="14"/>
        <v>0.11309130913091309</v>
      </c>
      <c r="S30" s="33">
        <f t="shared" si="14"/>
        <v>0.28284620527984422</v>
      </c>
      <c r="T30" s="33">
        <f t="shared" si="14"/>
        <v>0.2658142654178714</v>
      </c>
      <c r="U30" s="33">
        <f t="shared" si="14"/>
        <v>0.17127799736495389</v>
      </c>
      <c r="V30" s="33">
        <f t="shared" si="14"/>
        <v>0.23505839945696705</v>
      </c>
      <c r="W30" s="33">
        <f t="shared" si="14"/>
        <v>0.21989634774879235</v>
      </c>
      <c r="X30" s="33">
        <f t="shared" si="14"/>
        <v>0.36594752802120811</v>
      </c>
      <c r="Y30" s="33">
        <f t="shared" si="14"/>
        <v>0.37240190418854863</v>
      </c>
      <c r="Z30" s="33">
        <f t="shared" si="14"/>
        <v>0.16511635243272799</v>
      </c>
      <c r="AA30" s="33">
        <f t="shared" si="14"/>
        <v>0.1907951863293158</v>
      </c>
      <c r="AB30" s="33">
        <f t="shared" si="14"/>
        <v>0</v>
      </c>
      <c r="AC30" s="33">
        <f t="shared" si="14"/>
        <v>4.150425230333097E-2</v>
      </c>
      <c r="AD30" s="33">
        <f t="shared" si="14"/>
        <v>7.5559660963801262E-2</v>
      </c>
      <c r="AE30" s="33">
        <f t="shared" si="14"/>
        <v>9.3093117468058095E-2</v>
      </c>
      <c r="AF30" s="33">
        <f t="shared" si="14"/>
        <v>0.16450767343803302</v>
      </c>
      <c r="AG30" s="33">
        <f t="shared" si="14"/>
        <v>1.5086191763757067E-2</v>
      </c>
      <c r="AH30" s="33">
        <f t="shared" si="14"/>
        <v>0.29965832022916544</v>
      </c>
      <c r="AI30" s="33">
        <f t="shared" si="14"/>
        <v>0.127843558503939</v>
      </c>
      <c r="AJ30" s="33">
        <f t="shared" si="14"/>
        <v>0.24261766860510378</v>
      </c>
      <c r="AK30" s="64">
        <f t="shared" si="14"/>
        <v>0.26479978058812415</v>
      </c>
      <c r="AL30" s="64">
        <f t="shared" ref="AL30:AO30" si="15">+AL10/AL$18</f>
        <v>0.17593246323603573</v>
      </c>
      <c r="AM30" s="64">
        <f t="shared" si="15"/>
        <v>0.2438247693864124</v>
      </c>
      <c r="AN30" s="64">
        <f t="shared" si="15"/>
        <v>0.29826775266720201</v>
      </c>
      <c r="AO30" s="64">
        <f t="shared" si="15"/>
        <v>3.5710425710138015E-2</v>
      </c>
    </row>
    <row r="31" spans="1:41" x14ac:dyDescent="0.3">
      <c r="A31" s="59" t="s">
        <v>62</v>
      </c>
      <c r="B31" s="33">
        <f t="shared" ref="B31:AK31" si="16">+B11/B$18</f>
        <v>2.20637779443453E-2</v>
      </c>
      <c r="C31" s="33">
        <f t="shared" si="16"/>
        <v>0</v>
      </c>
      <c r="D31" s="33">
        <f t="shared" si="4"/>
        <v>0</v>
      </c>
      <c r="E31" s="33">
        <f t="shared" si="16"/>
        <v>0</v>
      </c>
      <c r="F31" s="33">
        <f t="shared" si="16"/>
        <v>0</v>
      </c>
      <c r="G31" s="33">
        <f t="shared" si="16"/>
        <v>1.2363488431582647E-2</v>
      </c>
      <c r="H31" s="33">
        <f t="shared" si="16"/>
        <v>7.9240232465623978E-3</v>
      </c>
      <c r="I31" s="33">
        <f t="shared" si="16"/>
        <v>0</v>
      </c>
      <c r="J31" s="33">
        <f t="shared" si="16"/>
        <v>2.3687156313732918E-4</v>
      </c>
      <c r="K31" s="33">
        <f t="shared" si="16"/>
        <v>0</v>
      </c>
      <c r="L31" s="33">
        <f t="shared" si="16"/>
        <v>1.9315336804936221E-2</v>
      </c>
      <c r="M31" s="33">
        <f t="shared" si="16"/>
        <v>0</v>
      </c>
      <c r="N31" s="33">
        <f t="shared" si="16"/>
        <v>1.0871854589704468E-2</v>
      </c>
      <c r="O31" s="33">
        <f t="shared" si="16"/>
        <v>2.1394765769788597E-2</v>
      </c>
      <c r="P31" s="33">
        <f t="shared" si="16"/>
        <v>0</v>
      </c>
      <c r="Q31" s="33">
        <f t="shared" si="16"/>
        <v>7.1113698744073861E-2</v>
      </c>
      <c r="R31" s="33">
        <f t="shared" si="16"/>
        <v>0</v>
      </c>
      <c r="S31" s="33">
        <f t="shared" si="16"/>
        <v>2.7001067933182667E-2</v>
      </c>
      <c r="T31" s="33">
        <f t="shared" si="16"/>
        <v>1.4971819764951632E-2</v>
      </c>
      <c r="U31" s="33">
        <f t="shared" si="16"/>
        <v>0.18181818181818182</v>
      </c>
      <c r="V31" s="33">
        <f t="shared" si="16"/>
        <v>1.5806687051683897E-2</v>
      </c>
      <c r="W31" s="33">
        <f t="shared" si="16"/>
        <v>8.8885124072104072E-3</v>
      </c>
      <c r="X31" s="33">
        <f t="shared" si="16"/>
        <v>2.205941194198082E-3</v>
      </c>
      <c r="Y31" s="33">
        <f t="shared" si="16"/>
        <v>0</v>
      </c>
      <c r="Z31" s="33">
        <f t="shared" si="16"/>
        <v>5.5045794382695926E-2</v>
      </c>
      <c r="AA31" s="33">
        <f t="shared" si="16"/>
        <v>0.11920457157743888</v>
      </c>
      <c r="AB31" s="33">
        <f t="shared" si="16"/>
        <v>0</v>
      </c>
      <c r="AC31" s="33">
        <f t="shared" si="16"/>
        <v>0</v>
      </c>
      <c r="AD31" s="33">
        <f t="shared" si="16"/>
        <v>0</v>
      </c>
      <c r="AE31" s="33">
        <f t="shared" si="16"/>
        <v>1.2113838776598525E-3</v>
      </c>
      <c r="AF31" s="33">
        <f t="shared" si="16"/>
        <v>2.5019287845492342E-3</v>
      </c>
      <c r="AG31" s="33">
        <f t="shared" si="16"/>
        <v>0</v>
      </c>
      <c r="AH31" s="33">
        <f t="shared" si="16"/>
        <v>0</v>
      </c>
      <c r="AI31" s="33">
        <f t="shared" si="16"/>
        <v>0</v>
      </c>
      <c r="AJ31" s="33">
        <f t="shared" si="16"/>
        <v>4.6449200797785271E-2</v>
      </c>
      <c r="AK31" s="64">
        <f t="shared" si="16"/>
        <v>3.7334481497505935E-2</v>
      </c>
      <c r="AL31" s="64">
        <f t="shared" ref="AL31:AO31" si="17">+AL11/AL$18</f>
        <v>5.560990861961148E-2</v>
      </c>
      <c r="AM31" s="64">
        <f t="shared" si="17"/>
        <v>4.3858176498471603E-2</v>
      </c>
      <c r="AN31" s="64">
        <f t="shared" si="17"/>
        <v>3.6909124940376639E-2</v>
      </c>
      <c r="AO31" s="64">
        <f t="shared" si="17"/>
        <v>0.33797929727041609</v>
      </c>
    </row>
    <row r="32" spans="1:41" ht="15" thickBot="1" x14ac:dyDescent="0.35">
      <c r="A32" s="60" t="s">
        <v>63</v>
      </c>
      <c r="B32" s="61">
        <f t="shared" ref="B32:AK32" si="18">+B12/B$18</f>
        <v>2.6173162541936842E-2</v>
      </c>
      <c r="C32" s="61">
        <f t="shared" si="18"/>
        <v>0</v>
      </c>
      <c r="D32" s="61">
        <f t="shared" si="4"/>
        <v>0.1920404104891274</v>
      </c>
      <c r="E32" s="61">
        <f t="shared" si="18"/>
        <v>0</v>
      </c>
      <c r="F32" s="61">
        <f t="shared" si="18"/>
        <v>0.10207779238380565</v>
      </c>
      <c r="G32" s="61">
        <f t="shared" si="18"/>
        <v>0.2052128233731641</v>
      </c>
      <c r="H32" s="61">
        <f t="shared" si="18"/>
        <v>4.2061921392886233E-2</v>
      </c>
      <c r="I32" s="61">
        <f t="shared" si="18"/>
        <v>0.19204144869805734</v>
      </c>
      <c r="J32" s="61">
        <f t="shared" si="18"/>
        <v>0.38880841197651594</v>
      </c>
      <c r="K32" s="61">
        <f t="shared" si="18"/>
        <v>0.55651098262260257</v>
      </c>
      <c r="L32" s="61">
        <f t="shared" si="18"/>
        <v>0.27897399871560419</v>
      </c>
      <c r="M32" s="61">
        <f t="shared" si="18"/>
        <v>0.30561582158408895</v>
      </c>
      <c r="N32" s="61">
        <f t="shared" si="18"/>
        <v>0.27177719448402748</v>
      </c>
      <c r="O32" s="61">
        <f t="shared" si="18"/>
        <v>0</v>
      </c>
      <c r="P32" s="61">
        <f t="shared" si="18"/>
        <v>0</v>
      </c>
      <c r="Q32" s="61">
        <f t="shared" si="18"/>
        <v>0</v>
      </c>
      <c r="R32" s="61">
        <f t="shared" si="18"/>
        <v>0</v>
      </c>
      <c r="S32" s="61">
        <f t="shared" si="18"/>
        <v>0</v>
      </c>
      <c r="T32" s="61">
        <f t="shared" si="18"/>
        <v>4.909998764880125E-3</v>
      </c>
      <c r="U32" s="61">
        <f t="shared" si="18"/>
        <v>0</v>
      </c>
      <c r="V32" s="61">
        <f t="shared" si="18"/>
        <v>1.6273542247841808E-2</v>
      </c>
      <c r="W32" s="61">
        <f t="shared" si="18"/>
        <v>4.5241241025404083E-2</v>
      </c>
      <c r="X32" s="61">
        <f t="shared" si="18"/>
        <v>0</v>
      </c>
      <c r="Y32" s="61">
        <f t="shared" si="18"/>
        <v>6.7445043528445298E-2</v>
      </c>
      <c r="Z32" s="61">
        <f t="shared" si="18"/>
        <v>0</v>
      </c>
      <c r="AA32" s="61">
        <f t="shared" si="18"/>
        <v>5.254923116112848E-2</v>
      </c>
      <c r="AB32" s="61">
        <f t="shared" si="18"/>
        <v>0</v>
      </c>
      <c r="AC32" s="61">
        <f t="shared" si="18"/>
        <v>0.19204021970233875</v>
      </c>
      <c r="AD32" s="61">
        <f t="shared" si="18"/>
        <v>0.38505104279978047</v>
      </c>
      <c r="AE32" s="61">
        <f t="shared" si="18"/>
        <v>0</v>
      </c>
      <c r="AF32" s="61">
        <f t="shared" si="18"/>
        <v>0.11442646550950671</v>
      </c>
      <c r="AG32" s="61">
        <f t="shared" si="18"/>
        <v>0.61963285171898752</v>
      </c>
      <c r="AH32" s="61">
        <f t="shared" si="18"/>
        <v>7.8500000098121817E-2</v>
      </c>
      <c r="AI32" s="61">
        <f t="shared" si="18"/>
        <v>0.37716986484946541</v>
      </c>
      <c r="AJ32" s="61">
        <f t="shared" si="18"/>
        <v>0</v>
      </c>
      <c r="AK32" s="65">
        <f t="shared" si="18"/>
        <v>0.17728355859022787</v>
      </c>
      <c r="AL32" s="65">
        <f t="shared" ref="AL32:AO32" si="19">+AL12/AL$18</f>
        <v>0</v>
      </c>
      <c r="AM32" s="65">
        <f t="shared" si="19"/>
        <v>4.3461677946253732E-2</v>
      </c>
      <c r="AN32" s="65">
        <f t="shared" si="19"/>
        <v>0</v>
      </c>
      <c r="AO32" s="65">
        <f t="shared" si="19"/>
        <v>0</v>
      </c>
    </row>
    <row r="33" spans="1:41" s="44" customFormat="1" ht="15" thickBot="1" x14ac:dyDescent="0.35">
      <c r="A33" s="94" t="s">
        <v>67</v>
      </c>
      <c r="B33" s="153">
        <f t="shared" ref="B33:AK33" si="20">+B13/B$18</f>
        <v>0.57411179417558666</v>
      </c>
      <c r="C33" s="153">
        <f t="shared" si="20"/>
        <v>0.84043848964677226</v>
      </c>
      <c r="D33" s="153">
        <f t="shared" si="4"/>
        <v>0.55384973751299493</v>
      </c>
      <c r="E33" s="153">
        <f t="shared" si="20"/>
        <v>0.79232417106530473</v>
      </c>
      <c r="F33" s="153">
        <f t="shared" si="20"/>
        <v>0.88178696259158484</v>
      </c>
      <c r="G33" s="153">
        <f t="shared" si="20"/>
        <v>0.78550333660743232</v>
      </c>
      <c r="H33" s="153">
        <f t="shared" si="20"/>
        <v>0.48983527619410955</v>
      </c>
      <c r="I33" s="153">
        <f t="shared" si="20"/>
        <v>0.55384983377458785</v>
      </c>
      <c r="J33" s="153">
        <f t="shared" si="20"/>
        <v>0.82644684872591379</v>
      </c>
      <c r="K33" s="153">
        <f t="shared" si="20"/>
        <v>0.86769931077524864</v>
      </c>
      <c r="L33" s="153">
        <f t="shared" si="20"/>
        <v>0.7540773649041328</v>
      </c>
      <c r="M33" s="153">
        <f t="shared" si="20"/>
        <v>0.86418932694398165</v>
      </c>
      <c r="N33" s="153">
        <f t="shared" si="20"/>
        <v>0.75195486519236099</v>
      </c>
      <c r="O33" s="153">
        <f t="shared" si="20"/>
        <v>0.82193963971712425</v>
      </c>
      <c r="P33" s="153">
        <f t="shared" si="20"/>
        <v>0.26178887817903768</v>
      </c>
      <c r="Q33" s="153">
        <f t="shared" si="20"/>
        <v>0.9255593445895367</v>
      </c>
      <c r="R33" s="153">
        <f t="shared" si="20"/>
        <v>0.78679867986798679</v>
      </c>
      <c r="S33" s="153">
        <f t="shared" si="20"/>
        <v>0.72058047359315591</v>
      </c>
      <c r="T33" s="153">
        <f t="shared" si="20"/>
        <v>0.75185849426608242</v>
      </c>
      <c r="U33" s="153">
        <f t="shared" si="20"/>
        <v>0.95652173913043481</v>
      </c>
      <c r="V33" s="153">
        <f t="shared" si="20"/>
        <v>0.78975025162090684</v>
      </c>
      <c r="W33" s="153">
        <f t="shared" si="20"/>
        <v>0.76614143805489032</v>
      </c>
      <c r="X33" s="153">
        <f t="shared" si="20"/>
        <v>0.92188897761538369</v>
      </c>
      <c r="Y33" s="153">
        <f t="shared" si="20"/>
        <v>0.78064259670903968</v>
      </c>
      <c r="Z33" s="153">
        <f t="shared" si="20"/>
        <v>0.87801554169865093</v>
      </c>
      <c r="AA33" s="153">
        <f t="shared" si="20"/>
        <v>0.90080282833467917</v>
      </c>
      <c r="AB33" s="153">
        <f t="shared" si="20"/>
        <v>1</v>
      </c>
      <c r="AC33" s="153">
        <f t="shared" si="20"/>
        <v>0.55386250885896526</v>
      </c>
      <c r="AD33" s="153">
        <f t="shared" si="20"/>
        <v>0.8934398292783432</v>
      </c>
      <c r="AE33" s="153">
        <f t="shared" si="20"/>
        <v>0.75782758413969542</v>
      </c>
      <c r="AF33" s="153">
        <f t="shared" si="20"/>
        <v>0.7988635347749784</v>
      </c>
      <c r="AG33" s="153">
        <f t="shared" si="20"/>
        <v>0.83511222564894461</v>
      </c>
      <c r="AH33" s="153">
        <f t="shared" si="20"/>
        <v>0.80321199786408437</v>
      </c>
      <c r="AI33" s="153">
        <f t="shared" si="20"/>
        <v>0.93095179714768039</v>
      </c>
      <c r="AJ33" s="153">
        <f t="shared" si="20"/>
        <v>0.81941590208987036</v>
      </c>
      <c r="AK33" s="155">
        <f t="shared" si="20"/>
        <v>0.86592635409016372</v>
      </c>
      <c r="AL33" s="155">
        <f t="shared" ref="AL33:AO33" si="21">+AL13/AL$18</f>
        <v>0.83169540604031145</v>
      </c>
      <c r="AM33" s="155">
        <f t="shared" si="21"/>
        <v>0.86121707058433483</v>
      </c>
      <c r="AN33" s="155">
        <f t="shared" si="21"/>
        <v>0.8447679368203691</v>
      </c>
      <c r="AO33" s="155">
        <f t="shared" si="21"/>
        <v>0.78467575020985647</v>
      </c>
    </row>
    <row r="34" spans="1:41" x14ac:dyDescent="0.3">
      <c r="A34" s="62" t="s">
        <v>64</v>
      </c>
      <c r="B34" s="46">
        <f t="shared" ref="B34:AK34" si="22">+B14/B$18</f>
        <v>0.28795933994952871</v>
      </c>
      <c r="C34" s="46">
        <f t="shared" si="22"/>
        <v>0.15956151035322777</v>
      </c>
      <c r="D34" s="46">
        <f t="shared" si="4"/>
        <v>0.37257625495533192</v>
      </c>
      <c r="E34" s="46">
        <f t="shared" si="22"/>
        <v>0.10721705509733882</v>
      </c>
      <c r="F34" s="46">
        <f t="shared" si="22"/>
        <v>9.7785658239328263E-2</v>
      </c>
      <c r="G34" s="46">
        <f t="shared" si="22"/>
        <v>0.14262046103664383</v>
      </c>
      <c r="H34" s="46">
        <f t="shared" si="22"/>
        <v>6.4548615860721414E-2</v>
      </c>
      <c r="I34" s="46">
        <f t="shared" si="22"/>
        <v>0.37257456428741798</v>
      </c>
      <c r="J34" s="46">
        <f t="shared" si="22"/>
        <v>0.14388487240644324</v>
      </c>
      <c r="K34" s="46">
        <f t="shared" si="22"/>
        <v>0.12432922045268834</v>
      </c>
      <c r="L34" s="46">
        <f t="shared" si="22"/>
        <v>0.19887113102162779</v>
      </c>
      <c r="M34" s="46">
        <f t="shared" si="22"/>
        <v>0.1281457739255632</v>
      </c>
      <c r="N34" s="46">
        <f t="shared" si="22"/>
        <v>0.19648318473877013</v>
      </c>
      <c r="O34" s="46">
        <f t="shared" si="22"/>
        <v>5.4270214905919503E-2</v>
      </c>
      <c r="P34" s="46">
        <f t="shared" si="22"/>
        <v>0.53097379795165578</v>
      </c>
      <c r="Q34" s="46">
        <f t="shared" si="22"/>
        <v>7.4440655410463283E-2</v>
      </c>
      <c r="R34" s="46">
        <f t="shared" si="22"/>
        <v>8.8888888888888892E-2</v>
      </c>
      <c r="S34" s="46">
        <f t="shared" si="22"/>
        <v>0.14035589544854282</v>
      </c>
      <c r="T34" s="46">
        <f t="shared" si="22"/>
        <v>0.21550934971299712</v>
      </c>
      <c r="U34" s="46">
        <f t="shared" si="22"/>
        <v>1.5810276679841896E-2</v>
      </c>
      <c r="V34" s="46">
        <f t="shared" si="22"/>
        <v>0.17247065132045122</v>
      </c>
      <c r="W34" s="46">
        <f t="shared" si="22"/>
        <v>0.19692326459975779</v>
      </c>
      <c r="X34" s="46">
        <f t="shared" si="22"/>
        <v>7.782157347830751E-2</v>
      </c>
      <c r="Y34" s="46">
        <f t="shared" si="22"/>
        <v>0.12741677268492388</v>
      </c>
      <c r="Z34" s="46">
        <f t="shared" si="22"/>
        <v>0.10090537229623865</v>
      </c>
      <c r="AA34" s="46">
        <f t="shared" si="22"/>
        <v>5.8895073573851188E-2</v>
      </c>
      <c r="AB34" s="46">
        <f t="shared" si="22"/>
        <v>0</v>
      </c>
      <c r="AC34" s="46">
        <f t="shared" si="22"/>
        <v>0.37256378454996458</v>
      </c>
      <c r="AD34" s="46">
        <f t="shared" si="22"/>
        <v>0.10044586496607057</v>
      </c>
      <c r="AE34" s="46">
        <f t="shared" si="22"/>
        <v>0.13643867518411654</v>
      </c>
      <c r="AF34" s="46">
        <f t="shared" si="22"/>
        <v>0.15797675505615499</v>
      </c>
      <c r="AG34" s="46">
        <f t="shared" si="22"/>
        <v>0.16469102723202833</v>
      </c>
      <c r="AH34" s="46">
        <f t="shared" si="22"/>
        <v>0.18192784632240433</v>
      </c>
      <c r="AI34" s="46">
        <f t="shared" si="22"/>
        <v>6.7192000390831202E-2</v>
      </c>
      <c r="AJ34" s="46">
        <f t="shared" si="22"/>
        <v>0.11176322858737088</v>
      </c>
      <c r="AK34" s="63">
        <f t="shared" si="22"/>
        <v>8.5670484761732557E-2</v>
      </c>
      <c r="AL34" s="63">
        <f t="shared" ref="AL34:AO34" si="23">+AL14/AL$18</f>
        <v>0.11962431895661677</v>
      </c>
      <c r="AM34" s="63">
        <f t="shared" si="23"/>
        <v>9.5728717002860869E-2</v>
      </c>
      <c r="AN34" s="63">
        <f t="shared" si="23"/>
        <v>5.1683642972292498E-2</v>
      </c>
      <c r="AO34" s="63">
        <f t="shared" si="23"/>
        <v>0.19240560012734126</v>
      </c>
    </row>
    <row r="35" spans="1:41" x14ac:dyDescent="0.3">
      <c r="A35" s="59" t="s">
        <v>65</v>
      </c>
      <c r="B35" s="33">
        <f t="shared" ref="B35:AK35" si="24">+B15/B$18</f>
        <v>1.8695371335264728E-2</v>
      </c>
      <c r="C35" s="33">
        <f t="shared" si="24"/>
        <v>0</v>
      </c>
      <c r="D35" s="33">
        <f t="shared" si="4"/>
        <v>0</v>
      </c>
      <c r="E35" s="33">
        <f t="shared" si="24"/>
        <v>3.8008761423856723E-2</v>
      </c>
      <c r="F35" s="33">
        <f t="shared" si="24"/>
        <v>0</v>
      </c>
      <c r="G35" s="33">
        <f t="shared" si="24"/>
        <v>4.4239776178159745E-2</v>
      </c>
      <c r="H35" s="33">
        <f t="shared" si="24"/>
        <v>0.42662505694303438</v>
      </c>
      <c r="I35" s="33">
        <f t="shared" si="24"/>
        <v>0</v>
      </c>
      <c r="J35" s="33">
        <f t="shared" si="24"/>
        <v>1.7159819031358665E-2</v>
      </c>
      <c r="K35" s="33">
        <f t="shared" si="24"/>
        <v>6.5212205349586038E-3</v>
      </c>
      <c r="L35" s="33">
        <f t="shared" si="24"/>
        <v>6.339278496070507E-3</v>
      </c>
      <c r="M35" s="33">
        <f t="shared" si="24"/>
        <v>0</v>
      </c>
      <c r="N35" s="33">
        <f t="shared" si="24"/>
        <v>6.7006318542288529E-3</v>
      </c>
      <c r="O35" s="33">
        <f t="shared" si="24"/>
        <v>2.8241232199010557E-3</v>
      </c>
      <c r="P35" s="33">
        <f t="shared" si="24"/>
        <v>9.3116101220582448E-2</v>
      </c>
      <c r="Q35" s="33">
        <f t="shared" si="24"/>
        <v>0</v>
      </c>
      <c r="R35" s="33">
        <f t="shared" si="24"/>
        <v>5.7205720572057209E-2</v>
      </c>
      <c r="S35" s="33">
        <f t="shared" si="24"/>
        <v>9.318098164185834E-2</v>
      </c>
      <c r="T35" s="33">
        <f t="shared" si="24"/>
        <v>1.6515214004381426E-2</v>
      </c>
      <c r="U35" s="33">
        <f t="shared" si="24"/>
        <v>7.9051383399209481E-3</v>
      </c>
      <c r="V35" s="33">
        <f t="shared" si="24"/>
        <v>3.4666658155177228E-2</v>
      </c>
      <c r="W35" s="33">
        <f t="shared" si="24"/>
        <v>2.1628139022949369E-2</v>
      </c>
      <c r="X35" s="33">
        <f t="shared" si="24"/>
        <v>0</v>
      </c>
      <c r="Y35" s="33">
        <f t="shared" si="24"/>
        <v>7.728474143322156E-2</v>
      </c>
      <c r="Z35" s="33">
        <f t="shared" si="24"/>
        <v>0</v>
      </c>
      <c r="AA35" s="33">
        <f t="shared" si="24"/>
        <v>7.4984633506176481E-3</v>
      </c>
      <c r="AB35" s="33">
        <f t="shared" si="24"/>
        <v>0</v>
      </c>
      <c r="AC35" s="33">
        <f t="shared" si="24"/>
        <v>0</v>
      </c>
      <c r="AD35" s="33">
        <f t="shared" si="24"/>
        <v>0</v>
      </c>
      <c r="AE35" s="33">
        <f t="shared" si="24"/>
        <v>2.0987889523923931E-2</v>
      </c>
      <c r="AF35" s="33">
        <f t="shared" si="24"/>
        <v>0</v>
      </c>
      <c r="AG35" s="33">
        <f t="shared" si="24"/>
        <v>0</v>
      </c>
      <c r="AH35" s="33">
        <f t="shared" si="24"/>
        <v>0</v>
      </c>
      <c r="AI35" s="33">
        <f t="shared" si="24"/>
        <v>0</v>
      </c>
      <c r="AJ35" s="33">
        <f t="shared" si="24"/>
        <v>5.8071680153641739E-2</v>
      </c>
      <c r="AK35" s="64">
        <f t="shared" si="24"/>
        <v>2.6740767144065699E-2</v>
      </c>
      <c r="AL35" s="64">
        <f t="shared" ref="AL35:AO35" si="25">+AL15/AL$18</f>
        <v>2.4294291430635811E-2</v>
      </c>
      <c r="AM35" s="64">
        <f t="shared" si="25"/>
        <v>2.6149970000150912E-2</v>
      </c>
      <c r="AN35" s="64">
        <f t="shared" si="25"/>
        <v>8.7850117435380348E-2</v>
      </c>
      <c r="AO35" s="64">
        <f t="shared" si="25"/>
        <v>7.0830798412144253E-3</v>
      </c>
    </row>
    <row r="36" spans="1:41" ht="15" thickBot="1" x14ac:dyDescent="0.35">
      <c r="A36" s="60" t="s">
        <v>66</v>
      </c>
      <c r="B36" s="61">
        <f t="shared" ref="B36:AK36" si="26">+B16/B$18</f>
        <v>0.11923349453961993</v>
      </c>
      <c r="C36" s="61">
        <f t="shared" si="26"/>
        <v>0</v>
      </c>
      <c r="D36" s="61">
        <f t="shared" si="4"/>
        <v>7.3574007531673147E-2</v>
      </c>
      <c r="E36" s="61">
        <f t="shared" si="26"/>
        <v>6.2450012413499741E-2</v>
      </c>
      <c r="F36" s="61">
        <f t="shared" si="26"/>
        <v>2.0427379169086851E-2</v>
      </c>
      <c r="G36" s="61">
        <f t="shared" si="26"/>
        <v>2.7636426177764059E-2</v>
      </c>
      <c r="H36" s="61">
        <f t="shared" si="26"/>
        <v>1.8991051002134659E-2</v>
      </c>
      <c r="I36" s="61">
        <f t="shared" si="26"/>
        <v>7.3575601937994145E-2</v>
      </c>
      <c r="J36" s="61">
        <f t="shared" si="26"/>
        <v>1.25084598362843E-2</v>
      </c>
      <c r="K36" s="61">
        <f t="shared" si="26"/>
        <v>1.4502482371044603E-3</v>
      </c>
      <c r="L36" s="61">
        <f t="shared" si="26"/>
        <v>4.071222557816883E-2</v>
      </c>
      <c r="M36" s="61">
        <f t="shared" si="26"/>
        <v>7.6648991304551781E-3</v>
      </c>
      <c r="N36" s="61">
        <f t="shared" si="26"/>
        <v>4.4861318214639991E-2</v>
      </c>
      <c r="O36" s="61">
        <f t="shared" si="26"/>
        <v>0.12096602215705518</v>
      </c>
      <c r="P36" s="61">
        <f t="shared" si="26"/>
        <v>0.11412122264872407</v>
      </c>
      <c r="Q36" s="61">
        <f t="shared" si="26"/>
        <v>0</v>
      </c>
      <c r="R36" s="61">
        <f t="shared" si="26"/>
        <v>6.7106710671067105E-2</v>
      </c>
      <c r="S36" s="61">
        <f t="shared" si="26"/>
        <v>4.5882649316442904E-2</v>
      </c>
      <c r="T36" s="61">
        <f t="shared" si="26"/>
        <v>1.611694201653905E-2</v>
      </c>
      <c r="U36" s="61">
        <f t="shared" si="26"/>
        <v>1.9762845849802372E-2</v>
      </c>
      <c r="V36" s="61">
        <f t="shared" si="26"/>
        <v>3.112438903464815E-3</v>
      </c>
      <c r="W36" s="61">
        <f t="shared" si="26"/>
        <v>1.5307158322402531E-2</v>
      </c>
      <c r="X36" s="61">
        <f t="shared" si="26"/>
        <v>2.8944890630879433E-4</v>
      </c>
      <c r="Y36" s="61">
        <f t="shared" si="26"/>
        <v>1.465588917281479E-2</v>
      </c>
      <c r="Z36" s="61">
        <f t="shared" si="26"/>
        <v>2.1079086005110464E-2</v>
      </c>
      <c r="AA36" s="61">
        <f t="shared" si="26"/>
        <v>3.2803634740852038E-2</v>
      </c>
      <c r="AB36" s="61">
        <f t="shared" si="26"/>
        <v>0</v>
      </c>
      <c r="AC36" s="61">
        <f t="shared" si="26"/>
        <v>7.3573706591070168E-2</v>
      </c>
      <c r="AD36" s="61">
        <f t="shared" si="26"/>
        <v>6.114305755586265E-3</v>
      </c>
      <c r="AE36" s="61">
        <f t="shared" si="26"/>
        <v>8.4745851152264115E-2</v>
      </c>
      <c r="AF36" s="61">
        <f t="shared" si="26"/>
        <v>4.3159710168866619E-2</v>
      </c>
      <c r="AG36" s="61">
        <f t="shared" si="26"/>
        <v>1.9674711902711316E-4</v>
      </c>
      <c r="AH36" s="61">
        <f t="shared" si="26"/>
        <v>1.4860155813511257E-2</v>
      </c>
      <c r="AI36" s="61">
        <f t="shared" si="26"/>
        <v>1.8562024614883661E-3</v>
      </c>
      <c r="AJ36" s="61">
        <f t="shared" si="26"/>
        <v>1.0749189169116992E-2</v>
      </c>
      <c r="AK36" s="65">
        <f t="shared" si="26"/>
        <v>2.1662394004038087E-2</v>
      </c>
      <c r="AL36" s="65">
        <f t="shared" ref="AL36:AO36" si="27">+AL16/AL$18</f>
        <v>2.438598357243587E-2</v>
      </c>
      <c r="AM36" s="65">
        <f t="shared" si="27"/>
        <v>1.6904242412653384E-2</v>
      </c>
      <c r="AN36" s="65">
        <f t="shared" si="27"/>
        <v>1.5698302771958002E-2</v>
      </c>
      <c r="AO36" s="65">
        <f t="shared" si="27"/>
        <v>1.583556982158783E-2</v>
      </c>
    </row>
    <row r="37" spans="1:41" s="44" customFormat="1" ht="15" thickBot="1" x14ac:dyDescent="0.35">
      <c r="A37" s="121" t="s">
        <v>68</v>
      </c>
      <c r="B37" s="153">
        <f t="shared" ref="B37:AK37" si="28">+B17/B$18</f>
        <v>0.42588820582441334</v>
      </c>
      <c r="C37" s="153">
        <f t="shared" si="28"/>
        <v>0.15956151035322777</v>
      </c>
      <c r="D37" s="153">
        <f t="shared" si="4"/>
        <v>0.44615026248700507</v>
      </c>
      <c r="E37" s="153">
        <f t="shared" si="28"/>
        <v>0.2076758289346953</v>
      </c>
      <c r="F37" s="153">
        <f t="shared" si="28"/>
        <v>0.11821303740841511</v>
      </c>
      <c r="G37" s="153">
        <f t="shared" si="28"/>
        <v>0.21449666339256762</v>
      </c>
      <c r="H37" s="153">
        <f t="shared" si="28"/>
        <v>0.5101647238058904</v>
      </c>
      <c r="I37" s="153">
        <f t="shared" si="28"/>
        <v>0.44615016622541209</v>
      </c>
      <c r="J37" s="153">
        <f t="shared" si="28"/>
        <v>0.17355315127408621</v>
      </c>
      <c r="K37" s="153">
        <f t="shared" si="28"/>
        <v>0.13230068922475138</v>
      </c>
      <c r="L37" s="153">
        <f t="shared" si="28"/>
        <v>0.24592263509586715</v>
      </c>
      <c r="M37" s="153">
        <f t="shared" si="28"/>
        <v>0.13581067305601838</v>
      </c>
      <c r="N37" s="153">
        <f t="shared" si="28"/>
        <v>0.24804513480763898</v>
      </c>
      <c r="O37" s="153">
        <f t="shared" si="28"/>
        <v>0.17806036028287575</v>
      </c>
      <c r="P37" s="153">
        <f t="shared" si="28"/>
        <v>0.73821112182096227</v>
      </c>
      <c r="Q37" s="153">
        <f t="shared" si="28"/>
        <v>7.4440655410463283E-2</v>
      </c>
      <c r="R37" s="153">
        <f t="shared" si="28"/>
        <v>0.21320132013201321</v>
      </c>
      <c r="S37" s="153">
        <f t="shared" si="28"/>
        <v>0.27941952640684409</v>
      </c>
      <c r="T37" s="153">
        <f t="shared" si="28"/>
        <v>0.24814150573391758</v>
      </c>
      <c r="U37" s="153">
        <f t="shared" si="28"/>
        <v>4.3478260869565216E-2</v>
      </c>
      <c r="V37" s="153">
        <f t="shared" si="28"/>
        <v>0.21024974837909327</v>
      </c>
      <c r="W37" s="153">
        <f t="shared" si="28"/>
        <v>0.23385856194510971</v>
      </c>
      <c r="X37" s="153">
        <f t="shared" si="28"/>
        <v>7.8111022384616299E-2</v>
      </c>
      <c r="Y37" s="153">
        <f t="shared" si="28"/>
        <v>0.21935740329096023</v>
      </c>
      <c r="Z37" s="153">
        <f t="shared" si="28"/>
        <v>0.12198445830134912</v>
      </c>
      <c r="AA37" s="153">
        <f t="shared" si="28"/>
        <v>9.9197171665320868E-2</v>
      </c>
      <c r="AB37" s="153">
        <f t="shared" si="28"/>
        <v>0</v>
      </c>
      <c r="AC37" s="153">
        <f t="shared" si="28"/>
        <v>0.44613749114103474</v>
      </c>
      <c r="AD37" s="153">
        <f t="shared" si="28"/>
        <v>0.10656017072165683</v>
      </c>
      <c r="AE37" s="153">
        <f t="shared" si="28"/>
        <v>0.24217241586030458</v>
      </c>
      <c r="AF37" s="153">
        <f t="shared" si="28"/>
        <v>0.20113646522502163</v>
      </c>
      <c r="AG37" s="153">
        <f t="shared" si="28"/>
        <v>0.16488777435105545</v>
      </c>
      <c r="AH37" s="153">
        <f t="shared" si="28"/>
        <v>0.19678800213591557</v>
      </c>
      <c r="AI37" s="153">
        <f t="shared" si="28"/>
        <v>6.9048202852319579E-2</v>
      </c>
      <c r="AJ37" s="153">
        <f t="shared" si="28"/>
        <v>0.18058409791012961</v>
      </c>
      <c r="AK37" s="155">
        <f t="shared" si="28"/>
        <v>0.13407364590983634</v>
      </c>
      <c r="AL37" s="155">
        <f t="shared" ref="AL37:AO37" si="29">+AL17/AL$18</f>
        <v>0.16830459395968844</v>
      </c>
      <c r="AM37" s="155">
        <f t="shared" si="29"/>
        <v>0.13878292941566517</v>
      </c>
      <c r="AN37" s="155">
        <f t="shared" si="29"/>
        <v>0.15523206317963084</v>
      </c>
      <c r="AO37" s="155">
        <f t="shared" si="29"/>
        <v>0.21532424979014353</v>
      </c>
    </row>
    <row r="38" spans="1:41" s="44" customFormat="1" ht="15" thickBot="1" x14ac:dyDescent="0.35">
      <c r="A38" s="189" t="s">
        <v>54</v>
      </c>
      <c r="B38" s="190">
        <f t="shared" ref="B38:AK38" si="30">+B18/B$18</f>
        <v>1</v>
      </c>
      <c r="C38" s="190">
        <f t="shared" si="30"/>
        <v>1</v>
      </c>
      <c r="D38" s="190">
        <f t="shared" si="4"/>
        <v>1</v>
      </c>
      <c r="E38" s="190">
        <f t="shared" si="30"/>
        <v>1</v>
      </c>
      <c r="F38" s="190">
        <f t="shared" si="30"/>
        <v>1</v>
      </c>
      <c r="G38" s="190">
        <f t="shared" si="30"/>
        <v>1</v>
      </c>
      <c r="H38" s="190">
        <f t="shared" si="30"/>
        <v>1</v>
      </c>
      <c r="I38" s="190">
        <f t="shared" si="30"/>
        <v>1</v>
      </c>
      <c r="J38" s="190">
        <f t="shared" si="30"/>
        <v>1</v>
      </c>
      <c r="K38" s="190">
        <f t="shared" si="30"/>
        <v>1</v>
      </c>
      <c r="L38" s="190">
        <f t="shared" si="30"/>
        <v>1</v>
      </c>
      <c r="M38" s="190">
        <f t="shared" si="30"/>
        <v>1</v>
      </c>
      <c r="N38" s="190">
        <f t="shared" si="30"/>
        <v>1</v>
      </c>
      <c r="O38" s="190">
        <f t="shared" si="30"/>
        <v>1</v>
      </c>
      <c r="P38" s="190">
        <f t="shared" si="30"/>
        <v>1</v>
      </c>
      <c r="Q38" s="190">
        <f t="shared" si="30"/>
        <v>1</v>
      </c>
      <c r="R38" s="190">
        <f t="shared" si="30"/>
        <v>1</v>
      </c>
      <c r="S38" s="190">
        <f t="shared" si="30"/>
        <v>1</v>
      </c>
      <c r="T38" s="190">
        <f t="shared" si="30"/>
        <v>1</v>
      </c>
      <c r="U38" s="190">
        <f t="shared" si="30"/>
        <v>1</v>
      </c>
      <c r="V38" s="190">
        <f t="shared" si="30"/>
        <v>1</v>
      </c>
      <c r="W38" s="190">
        <f t="shared" si="30"/>
        <v>1</v>
      </c>
      <c r="X38" s="190">
        <f t="shared" si="30"/>
        <v>1</v>
      </c>
      <c r="Y38" s="190">
        <f t="shared" si="30"/>
        <v>1</v>
      </c>
      <c r="Z38" s="190">
        <f t="shared" si="30"/>
        <v>1</v>
      </c>
      <c r="AA38" s="190">
        <f t="shared" si="30"/>
        <v>1</v>
      </c>
      <c r="AB38" s="190">
        <f t="shared" si="30"/>
        <v>1</v>
      </c>
      <c r="AC38" s="190">
        <f t="shared" si="30"/>
        <v>1</v>
      </c>
      <c r="AD38" s="190">
        <f t="shared" si="30"/>
        <v>1</v>
      </c>
      <c r="AE38" s="190">
        <f t="shared" si="30"/>
        <v>1</v>
      </c>
      <c r="AF38" s="190">
        <f t="shared" si="30"/>
        <v>1</v>
      </c>
      <c r="AG38" s="190">
        <f t="shared" si="30"/>
        <v>1</v>
      </c>
      <c r="AH38" s="190">
        <f t="shared" si="30"/>
        <v>1</v>
      </c>
      <c r="AI38" s="190">
        <f t="shared" si="30"/>
        <v>1</v>
      </c>
      <c r="AJ38" s="190">
        <f t="shared" si="30"/>
        <v>1</v>
      </c>
      <c r="AK38" s="191">
        <f t="shared" si="30"/>
        <v>1</v>
      </c>
      <c r="AL38" s="191">
        <f t="shared" ref="AL38:AO38" si="31">+AL18/AL$18</f>
        <v>1</v>
      </c>
      <c r="AM38" s="191">
        <f t="shared" si="31"/>
        <v>1</v>
      </c>
      <c r="AN38" s="191">
        <f t="shared" si="31"/>
        <v>1</v>
      </c>
      <c r="AO38" s="191">
        <f t="shared" si="31"/>
        <v>1</v>
      </c>
    </row>
    <row r="39" spans="1:41" s="39" customFormat="1" x14ac:dyDescent="0.3"/>
    <row r="40" spans="1:41" x14ac:dyDescent="0.3">
      <c r="A40" s="266" t="s">
        <v>401</v>
      </c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</row>
    <row r="41" spans="1:41" ht="11.4" customHeight="1" x14ac:dyDescent="0.3">
      <c r="A41" s="147" t="s">
        <v>339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</row>
    <row r="42" spans="1:41" ht="14.4" customHeight="1" x14ac:dyDescent="0.3">
      <c r="B42" s="147"/>
      <c r="C42" s="147"/>
      <c r="D42" s="147"/>
      <c r="E42" s="147"/>
      <c r="F42" s="147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</row>
    <row r="43" spans="1:41" x14ac:dyDescent="0.3">
      <c r="A43" s="192" t="s">
        <v>287</v>
      </c>
    </row>
  </sheetData>
  <sortState ref="A5:S118">
    <sortCondition ref="C5:C118"/>
  </sortState>
  <mergeCells count="2">
    <mergeCell ref="A40:AK40"/>
    <mergeCell ref="A23:AO23"/>
  </mergeCells>
  <hyperlinks>
    <hyperlink ref="A1:AK1" location="CONTENIDO!A1" display="EMPRESAS DE TRANSPORTE AÉREO - AEROTAXIS - COSTOS DE OPERACIÓN   -  I SEMESTRE DE 2011  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I1"/>
    </sheetView>
  </sheetViews>
  <sheetFormatPr baseColWidth="10" defaultRowHeight="14.4" x14ac:dyDescent="0.3"/>
  <cols>
    <col min="1" max="1" width="32.453125" style="41" customWidth="1"/>
    <col min="2" max="2" width="9.7265625" style="41" customWidth="1"/>
    <col min="3" max="3" width="8.26953125" style="41" customWidth="1"/>
    <col min="4" max="4" width="9" style="41" customWidth="1"/>
    <col min="5" max="5" width="10.36328125" style="41" bestFit="1" customWidth="1"/>
    <col min="6" max="16384" width="10.90625" style="8"/>
  </cols>
  <sheetData>
    <row r="1" spans="1:9" ht="25.8" customHeight="1" thickBot="1" x14ac:dyDescent="0.35">
      <c r="A1" s="268" t="s">
        <v>357</v>
      </c>
      <c r="B1" s="269"/>
      <c r="C1" s="269"/>
      <c r="D1" s="269"/>
      <c r="E1" s="269"/>
      <c r="F1" s="269"/>
      <c r="G1" s="269"/>
      <c r="H1" s="269"/>
      <c r="I1" s="269"/>
    </row>
    <row r="2" spans="1:9" ht="15" thickBot="1" x14ac:dyDescent="0.35">
      <c r="A2" s="169"/>
      <c r="B2" s="101" t="s">
        <v>350</v>
      </c>
      <c r="C2" s="101" t="s">
        <v>351</v>
      </c>
      <c r="D2" s="101" t="s">
        <v>352</v>
      </c>
      <c r="E2" s="184" t="s">
        <v>353</v>
      </c>
      <c r="F2" s="101" t="s">
        <v>352</v>
      </c>
      <c r="G2" s="101" t="s">
        <v>354</v>
      </c>
      <c r="H2" s="101" t="s">
        <v>355</v>
      </c>
      <c r="I2" s="101" t="s">
        <v>354</v>
      </c>
    </row>
    <row r="3" spans="1:9" ht="15" thickBot="1" x14ac:dyDescent="0.35">
      <c r="A3" s="118" t="s">
        <v>0</v>
      </c>
      <c r="B3" s="130" t="s">
        <v>48</v>
      </c>
      <c r="C3" s="130" t="s">
        <v>3</v>
      </c>
      <c r="D3" s="130" t="s">
        <v>26</v>
      </c>
      <c r="E3" s="130" t="s">
        <v>27</v>
      </c>
      <c r="F3" s="130" t="s">
        <v>356</v>
      </c>
      <c r="G3" s="130" t="s">
        <v>257</v>
      </c>
      <c r="H3" s="130" t="s">
        <v>39</v>
      </c>
      <c r="I3" s="130" t="s">
        <v>258</v>
      </c>
    </row>
    <row r="4" spans="1:9" x14ac:dyDescent="0.3">
      <c r="A4" s="23" t="s">
        <v>75</v>
      </c>
      <c r="B4" s="24">
        <v>363355</v>
      </c>
      <c r="C4" s="24">
        <v>564753</v>
      </c>
      <c r="D4" s="24">
        <v>285181</v>
      </c>
      <c r="E4" s="24">
        <v>1030752.3333333334</v>
      </c>
      <c r="F4" s="24">
        <v>337655</v>
      </c>
      <c r="G4" s="24">
        <v>3268629</v>
      </c>
      <c r="H4" s="24">
        <v>58989</v>
      </c>
      <c r="I4" s="164">
        <v>5153223</v>
      </c>
    </row>
    <row r="5" spans="1:9" x14ac:dyDescent="0.3">
      <c r="A5" s="35" t="s">
        <v>57</v>
      </c>
      <c r="B5" s="24">
        <v>0</v>
      </c>
      <c r="C5" s="24">
        <v>93140</v>
      </c>
      <c r="D5" s="24">
        <v>43521</v>
      </c>
      <c r="E5" s="24">
        <v>156928</v>
      </c>
      <c r="F5" s="24">
        <v>43521</v>
      </c>
      <c r="G5" s="24">
        <v>27826</v>
      </c>
      <c r="H5" s="24">
        <v>9350</v>
      </c>
      <c r="I5" s="164">
        <v>148975</v>
      </c>
    </row>
    <row r="6" spans="1:9" x14ac:dyDescent="0.3">
      <c r="A6" s="35" t="s">
        <v>58</v>
      </c>
      <c r="B6" s="24">
        <v>83364</v>
      </c>
      <c r="C6" s="24">
        <v>30103</v>
      </c>
      <c r="D6" s="24">
        <v>5509</v>
      </c>
      <c r="E6" s="24">
        <v>17306.333333333332</v>
      </c>
      <c r="F6" s="24">
        <v>5509</v>
      </c>
      <c r="G6" s="24">
        <v>122268</v>
      </c>
      <c r="H6" s="24">
        <v>3549</v>
      </c>
      <c r="I6" s="164">
        <v>20218</v>
      </c>
    </row>
    <row r="7" spans="1:9" x14ac:dyDescent="0.3">
      <c r="A7" s="35" t="s">
        <v>59</v>
      </c>
      <c r="B7" s="24">
        <v>371850</v>
      </c>
      <c r="C7" s="24">
        <v>142110</v>
      </c>
      <c r="D7" s="24">
        <v>146156</v>
      </c>
      <c r="E7" s="24">
        <v>87320</v>
      </c>
      <c r="F7" s="24">
        <v>146156</v>
      </c>
      <c r="G7" s="24">
        <v>2152497</v>
      </c>
      <c r="H7" s="24">
        <v>83477</v>
      </c>
      <c r="I7" s="164">
        <v>165282</v>
      </c>
    </row>
    <row r="8" spans="1:9" x14ac:dyDescent="0.3">
      <c r="A8" s="35" t="s">
        <v>60</v>
      </c>
      <c r="B8" s="24">
        <v>12778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164">
        <v>0</v>
      </c>
    </row>
    <row r="9" spans="1:9" x14ac:dyDescent="0.3">
      <c r="A9" s="35" t="s">
        <v>61</v>
      </c>
      <c r="B9" s="24">
        <v>684405</v>
      </c>
      <c r="C9" s="24">
        <v>574498</v>
      </c>
      <c r="D9" s="24">
        <v>132867</v>
      </c>
      <c r="E9" s="24">
        <v>175488.66666666666</v>
      </c>
      <c r="F9" s="24">
        <v>132867</v>
      </c>
      <c r="G9" s="24">
        <v>1122535</v>
      </c>
      <c r="H9" s="24">
        <v>31614</v>
      </c>
      <c r="I9" s="164">
        <v>604314</v>
      </c>
    </row>
    <row r="10" spans="1:9" x14ac:dyDescent="0.3">
      <c r="A10" s="35" t="s">
        <v>62</v>
      </c>
      <c r="B10" s="24">
        <v>0</v>
      </c>
      <c r="C10" s="24">
        <v>0</v>
      </c>
      <c r="D10" s="24">
        <v>8953</v>
      </c>
      <c r="E10" s="24">
        <v>71553</v>
      </c>
      <c r="F10" s="24">
        <v>8953</v>
      </c>
      <c r="G10" s="24">
        <v>852951</v>
      </c>
      <c r="H10" s="24">
        <v>0</v>
      </c>
      <c r="I10" s="164">
        <v>1957097</v>
      </c>
    </row>
    <row r="11" spans="1:9" ht="15" thickBot="1" x14ac:dyDescent="0.35">
      <c r="A11" s="35" t="s">
        <v>63</v>
      </c>
      <c r="B11" s="91">
        <v>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165">
        <v>0</v>
      </c>
    </row>
    <row r="12" spans="1:9" ht="15" thickBot="1" x14ac:dyDescent="0.35">
      <c r="A12" s="94" t="s">
        <v>67</v>
      </c>
      <c r="B12" s="96">
        <f>SUM(B4:B11)</f>
        <v>1515752</v>
      </c>
      <c r="C12" s="96">
        <f t="shared" ref="C12" si="0">SUM(C4:C11)</f>
        <v>1404604</v>
      </c>
      <c r="D12" s="96">
        <f t="shared" ref="D12" si="1">SUM(D4:D11)</f>
        <v>622187</v>
      </c>
      <c r="E12" s="96">
        <f t="shared" ref="E12" si="2">SUM(E4:E11)</f>
        <v>1539348.3333333335</v>
      </c>
      <c r="F12" s="96">
        <f t="shared" ref="F12" si="3">SUM(F4:F11)</f>
        <v>674661</v>
      </c>
      <c r="G12" s="96">
        <f t="shared" ref="G12" si="4">SUM(G4:G11)</f>
        <v>7546706</v>
      </c>
      <c r="H12" s="96">
        <f t="shared" ref="H12" si="5">SUM(H4:H11)</f>
        <v>186979</v>
      </c>
      <c r="I12" s="96">
        <f t="shared" ref="I12" si="6">SUM(I4:I11)</f>
        <v>8049109</v>
      </c>
    </row>
    <row r="13" spans="1:9" x14ac:dyDescent="0.3">
      <c r="A13" s="35" t="s">
        <v>64</v>
      </c>
      <c r="B13" s="27">
        <v>1715125</v>
      </c>
      <c r="C13" s="27">
        <v>140429</v>
      </c>
      <c r="D13" s="27">
        <v>47475</v>
      </c>
      <c r="E13" s="27">
        <v>790185.66666666663</v>
      </c>
      <c r="F13" s="27">
        <v>47475</v>
      </c>
      <c r="G13" s="27">
        <v>2516378</v>
      </c>
      <c r="H13" s="27">
        <v>77276</v>
      </c>
      <c r="I13" s="166">
        <v>6257396</v>
      </c>
    </row>
    <row r="14" spans="1:9" x14ac:dyDescent="0.3">
      <c r="A14" s="35" t="s">
        <v>65</v>
      </c>
      <c r="B14" s="24">
        <v>380171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164">
        <v>0</v>
      </c>
    </row>
    <row r="15" spans="1:9" ht="15" thickBot="1" x14ac:dyDescent="0.35">
      <c r="A15" s="35" t="s">
        <v>66</v>
      </c>
      <c r="B15" s="91">
        <v>306024</v>
      </c>
      <c r="C15" s="91">
        <v>110568</v>
      </c>
      <c r="D15" s="91">
        <v>0</v>
      </c>
      <c r="E15" s="91">
        <v>780699.66666666663</v>
      </c>
      <c r="F15" s="91">
        <v>0</v>
      </c>
      <c r="G15" s="91">
        <v>245776</v>
      </c>
      <c r="H15" s="91">
        <v>601</v>
      </c>
      <c r="I15" s="165">
        <v>2948137</v>
      </c>
    </row>
    <row r="16" spans="1:9" ht="15" thickBot="1" x14ac:dyDescent="0.35">
      <c r="A16" s="121" t="s">
        <v>68</v>
      </c>
      <c r="B16" s="96">
        <f>SUM(B13:B15)</f>
        <v>2401320</v>
      </c>
      <c r="C16" s="96">
        <f t="shared" ref="C16" si="7">SUM(C13:C15)</f>
        <v>250997</v>
      </c>
      <c r="D16" s="96">
        <f t="shared" ref="D16" si="8">SUM(D13:D15)</f>
        <v>47475</v>
      </c>
      <c r="E16" s="96">
        <f t="shared" ref="E16" si="9">SUM(E13:E15)</f>
        <v>1570885.3333333333</v>
      </c>
      <c r="F16" s="96">
        <f t="shared" ref="F16" si="10">SUM(F13:F15)</f>
        <v>47475</v>
      </c>
      <c r="G16" s="96">
        <f t="shared" ref="G16" si="11">SUM(G13:G15)</f>
        <v>2762154</v>
      </c>
      <c r="H16" s="96">
        <f t="shared" ref="H16" si="12">SUM(H13:H15)</f>
        <v>77877</v>
      </c>
      <c r="I16" s="96">
        <f t="shared" ref="I16" si="13">SUM(I13:I15)</f>
        <v>9205533</v>
      </c>
    </row>
    <row r="17" spans="1:9" ht="15" thickBot="1" x14ac:dyDescent="0.35">
      <c r="A17" s="122" t="s">
        <v>54</v>
      </c>
      <c r="B17" s="159">
        <f>+B12+B16</f>
        <v>3917072</v>
      </c>
      <c r="C17" s="159">
        <f t="shared" ref="C17" si="14">+C12+C16</f>
        <v>1655601</v>
      </c>
      <c r="D17" s="159">
        <f t="shared" ref="D17" si="15">+D12+D16</f>
        <v>669662</v>
      </c>
      <c r="E17" s="159">
        <f t="shared" ref="E17" si="16">+E12+E16</f>
        <v>3110233.666666667</v>
      </c>
      <c r="F17" s="159">
        <f t="shared" ref="F17" si="17">+F12+F16</f>
        <v>722136</v>
      </c>
      <c r="G17" s="159">
        <f t="shared" ref="G17" si="18">+G12+G16</f>
        <v>10308860</v>
      </c>
      <c r="H17" s="159">
        <f t="shared" ref="H17" si="19">+H12+H16</f>
        <v>264856</v>
      </c>
      <c r="I17" s="159">
        <f t="shared" ref="I17" si="20">+I12+I16</f>
        <v>17254642</v>
      </c>
    </row>
    <row r="18" spans="1:9" x14ac:dyDescent="0.3">
      <c r="A18" s="23" t="s">
        <v>340</v>
      </c>
      <c r="B18" s="27">
        <v>274</v>
      </c>
      <c r="C18" s="27">
        <v>220</v>
      </c>
      <c r="D18" s="27">
        <v>143</v>
      </c>
      <c r="E18" s="27">
        <v>297</v>
      </c>
      <c r="F18" s="27">
        <v>143</v>
      </c>
      <c r="G18" s="27">
        <v>171</v>
      </c>
      <c r="H18" s="27">
        <v>153</v>
      </c>
      <c r="I18" s="166">
        <v>38</v>
      </c>
    </row>
    <row r="19" spans="1:9" x14ac:dyDescent="0.3">
      <c r="A19" s="35" t="s">
        <v>341</v>
      </c>
      <c r="B19" s="24">
        <v>96</v>
      </c>
      <c r="C19" s="24">
        <v>62</v>
      </c>
      <c r="D19" s="24">
        <v>66</v>
      </c>
      <c r="E19" s="24">
        <v>114</v>
      </c>
      <c r="F19" s="24">
        <v>66</v>
      </c>
      <c r="G19" s="24">
        <v>74</v>
      </c>
      <c r="H19" s="24">
        <v>75</v>
      </c>
      <c r="I19" s="164">
        <v>14</v>
      </c>
    </row>
    <row r="20" spans="1:9" ht="15" thickBot="1" x14ac:dyDescent="0.35">
      <c r="A20" s="175" t="s">
        <v>342</v>
      </c>
      <c r="B20" s="28">
        <v>1</v>
      </c>
      <c r="C20" s="28">
        <v>3</v>
      </c>
      <c r="D20" s="28">
        <v>1</v>
      </c>
      <c r="E20" s="28">
        <v>5</v>
      </c>
      <c r="F20" s="28">
        <v>1</v>
      </c>
      <c r="G20" s="28">
        <v>1</v>
      </c>
      <c r="H20" s="28">
        <v>1</v>
      </c>
      <c r="I20" s="167">
        <v>1</v>
      </c>
    </row>
    <row r="21" spans="1:9" ht="15" thickBot="1" x14ac:dyDescent="0.35"/>
    <row r="22" spans="1:9" ht="15" thickBot="1" x14ac:dyDescent="0.35">
      <c r="A22" s="245" t="s">
        <v>70</v>
      </c>
      <c r="B22" s="246"/>
      <c r="C22" s="246"/>
      <c r="D22" s="246"/>
      <c r="E22" s="246"/>
      <c r="F22" s="246"/>
      <c r="G22" s="246"/>
      <c r="H22" s="246"/>
      <c r="I22" s="249"/>
    </row>
    <row r="23" spans="1:9" ht="15" thickBot="1" x14ac:dyDescent="0.35">
      <c r="A23" s="8"/>
      <c r="B23" s="8"/>
      <c r="C23" s="8"/>
      <c r="D23" s="8"/>
      <c r="E23" s="8"/>
    </row>
    <row r="24" spans="1:9" x14ac:dyDescent="0.3">
      <c r="A24" s="22" t="s">
        <v>55</v>
      </c>
      <c r="B24" s="48">
        <f>+B4/B$17</f>
        <v>9.2761889492968222E-2</v>
      </c>
      <c r="C24" s="48">
        <f t="shared" ref="C24:E24" si="21">+C4/C$17</f>
        <v>0.34111660961789708</v>
      </c>
      <c r="D24" s="48">
        <f t="shared" si="21"/>
        <v>0.42585811946922475</v>
      </c>
      <c r="E24" s="48">
        <f t="shared" si="21"/>
        <v>0.33140671853057985</v>
      </c>
      <c r="F24" s="48">
        <f t="shared" ref="F24:I24" si="22">+F4/F$17</f>
        <v>0.4675781293274397</v>
      </c>
      <c r="G24" s="48">
        <f t="shared" si="22"/>
        <v>0.31706987969571804</v>
      </c>
      <c r="H24" s="48">
        <f t="shared" si="22"/>
        <v>0.22272102576494396</v>
      </c>
      <c r="I24" s="48">
        <f t="shared" si="22"/>
        <v>0.2986571961330754</v>
      </c>
    </row>
    <row r="25" spans="1:9" x14ac:dyDescent="0.3">
      <c r="A25" s="35" t="s">
        <v>57</v>
      </c>
      <c r="B25" s="33">
        <f t="shared" ref="B25:D25" si="23">+B6/B$17</f>
        <v>2.1282223048236029E-2</v>
      </c>
      <c r="C25" s="33">
        <f t="shared" si="23"/>
        <v>1.8182521030127428E-2</v>
      </c>
      <c r="D25" s="33">
        <f t="shared" si="23"/>
        <v>8.2265381640290181E-3</v>
      </c>
      <c r="E25" s="33">
        <f t="shared" ref="E25:F25" si="24">+E6/E$17</f>
        <v>5.5643193367786612E-3</v>
      </c>
      <c r="F25" s="33">
        <f t="shared" si="24"/>
        <v>7.6287569100557239E-3</v>
      </c>
      <c r="G25" s="33">
        <f t="shared" ref="G25:I25" si="25">+G6/G$17</f>
        <v>1.186047729816876E-2</v>
      </c>
      <c r="H25" s="33">
        <f t="shared" si="25"/>
        <v>1.3399734195185309E-2</v>
      </c>
      <c r="I25" s="33">
        <f t="shared" si="25"/>
        <v>1.1717426533682936E-3</v>
      </c>
    </row>
    <row r="26" spans="1:9" x14ac:dyDescent="0.3">
      <c r="A26" s="35" t="s">
        <v>58</v>
      </c>
      <c r="B26" s="33">
        <f t="shared" ref="B26:D26" si="26">+B7/B$17</f>
        <v>9.4930601224588157E-2</v>
      </c>
      <c r="C26" s="33">
        <f t="shared" si="26"/>
        <v>8.5835898866937141E-2</v>
      </c>
      <c r="D26" s="33">
        <f t="shared" si="26"/>
        <v>0.21825338752982848</v>
      </c>
      <c r="E26" s="33">
        <f t="shared" ref="E26:F26" si="27">+E7/E$17</f>
        <v>2.8075061027033228E-2</v>
      </c>
      <c r="F26" s="33">
        <f t="shared" si="27"/>
        <v>0.20239400888475301</v>
      </c>
      <c r="G26" s="33">
        <f t="shared" ref="G26:I26" si="28">+G7/G$17</f>
        <v>0.2088006821316809</v>
      </c>
      <c r="H26" s="33">
        <f t="shared" si="28"/>
        <v>0.31517881414806537</v>
      </c>
      <c r="I26" s="33">
        <f t="shared" si="28"/>
        <v>9.5789874979730089E-3</v>
      </c>
    </row>
    <row r="27" spans="1:9" x14ac:dyDescent="0.3">
      <c r="A27" s="35" t="s">
        <v>59</v>
      </c>
      <c r="B27" s="33">
        <f t="shared" ref="B27:D27" si="29">+B8/B$17</f>
        <v>3.2621304893042558E-3</v>
      </c>
      <c r="C27" s="33">
        <f t="shared" si="29"/>
        <v>0</v>
      </c>
      <c r="D27" s="33">
        <f t="shared" si="29"/>
        <v>0</v>
      </c>
      <c r="E27" s="33">
        <f t="shared" ref="E27:F27" si="30">+E8/E$17</f>
        <v>0</v>
      </c>
      <c r="F27" s="33">
        <f t="shared" si="30"/>
        <v>0</v>
      </c>
      <c r="G27" s="33">
        <f t="shared" ref="G27:I27" si="31">+G8/G$17</f>
        <v>0</v>
      </c>
      <c r="H27" s="33">
        <f t="shared" si="31"/>
        <v>0</v>
      </c>
      <c r="I27" s="33">
        <f t="shared" si="31"/>
        <v>0</v>
      </c>
    </row>
    <row r="28" spans="1:9" x14ac:dyDescent="0.3">
      <c r="A28" s="35" t="s">
        <v>60</v>
      </c>
      <c r="B28" s="33">
        <f t="shared" ref="B28:D28" si="32">+B9/B$17</f>
        <v>0.174723620091742</v>
      </c>
      <c r="C28" s="33">
        <f t="shared" si="32"/>
        <v>0.34700268965771341</v>
      </c>
      <c r="D28" s="33">
        <f t="shared" si="32"/>
        <v>0.19840904814667698</v>
      </c>
      <c r="E28" s="33">
        <f t="shared" ref="E28:F28" si="33">+E9/E$17</f>
        <v>5.6422984725370572E-2</v>
      </c>
      <c r="F28" s="33">
        <f t="shared" si="33"/>
        <v>0.1839916580810263</v>
      </c>
      <c r="G28" s="33">
        <f t="shared" ref="G28:I28" si="34">+G9/G$17</f>
        <v>0.10889031376893274</v>
      </c>
      <c r="H28" s="33">
        <f t="shared" si="34"/>
        <v>0.11936297459751714</v>
      </c>
      <c r="I28" s="33">
        <f t="shared" si="34"/>
        <v>3.5023270839232713E-2</v>
      </c>
    </row>
    <row r="29" spans="1:9" x14ac:dyDescent="0.3">
      <c r="A29" s="35" t="s">
        <v>71</v>
      </c>
      <c r="B29" s="33">
        <f t="shared" ref="B29:D29" si="35">+B10/B$17</f>
        <v>0</v>
      </c>
      <c r="C29" s="33">
        <f t="shared" si="35"/>
        <v>0</v>
      </c>
      <c r="D29" s="33">
        <f t="shared" si="35"/>
        <v>1.3369431145861643E-2</v>
      </c>
      <c r="E29" s="33">
        <f t="shared" ref="E29:F29" si="36">+E10/E$17</f>
        <v>2.3005666991151037E-2</v>
      </c>
      <c r="F29" s="33">
        <f t="shared" si="36"/>
        <v>1.2397941661958413E-2</v>
      </c>
      <c r="G29" s="33">
        <f t="shared" ref="G29:I29" si="37">+G10/G$17</f>
        <v>8.2739604573153575E-2</v>
      </c>
      <c r="H29" s="33">
        <f t="shared" si="37"/>
        <v>0</v>
      </c>
      <c r="I29" s="33">
        <f t="shared" si="37"/>
        <v>0.11342437588679034</v>
      </c>
    </row>
    <row r="30" spans="1:9" x14ac:dyDescent="0.3">
      <c r="A30" s="35" t="s">
        <v>62</v>
      </c>
      <c r="B30" s="33">
        <f t="shared" ref="B30:D30" si="38">+B11/B$17</f>
        <v>0</v>
      </c>
      <c r="C30" s="33">
        <f t="shared" si="38"/>
        <v>0</v>
      </c>
      <c r="D30" s="33">
        <f t="shared" si="38"/>
        <v>0</v>
      </c>
      <c r="E30" s="33">
        <f t="shared" ref="E30:F30" si="39">+E11/E$17</f>
        <v>0</v>
      </c>
      <c r="F30" s="33">
        <f t="shared" si="39"/>
        <v>0</v>
      </c>
      <c r="G30" s="33">
        <f t="shared" ref="G30:I30" si="40">+G11/G$17</f>
        <v>0</v>
      </c>
      <c r="H30" s="33">
        <f t="shared" si="40"/>
        <v>0</v>
      </c>
      <c r="I30" s="33">
        <f t="shared" si="40"/>
        <v>0</v>
      </c>
    </row>
    <row r="31" spans="1:9" ht="15" thickBot="1" x14ac:dyDescent="0.35">
      <c r="A31" s="35" t="s">
        <v>63</v>
      </c>
      <c r="B31" s="33">
        <f t="shared" ref="B31:D31" si="41">+B12/B$17</f>
        <v>0.38696046434683867</v>
      </c>
      <c r="C31" s="33">
        <f t="shared" si="41"/>
        <v>0.84839523532541961</v>
      </c>
      <c r="D31" s="33">
        <f t="shared" si="41"/>
        <v>0.92910602662238562</v>
      </c>
      <c r="E31" s="33">
        <f t="shared" ref="E31:F31" si="42">+E12/E$17</f>
        <v>0.49493012368524081</v>
      </c>
      <c r="F31" s="33">
        <f t="shared" si="42"/>
        <v>0.93425753597660277</v>
      </c>
      <c r="G31" s="33">
        <f t="shared" ref="G31:I31" si="43">+G12/G$17</f>
        <v>0.73206018900246972</v>
      </c>
      <c r="H31" s="33">
        <f t="shared" si="43"/>
        <v>0.70596475065696074</v>
      </c>
      <c r="I31" s="33">
        <f t="shared" si="43"/>
        <v>0.46648948149721103</v>
      </c>
    </row>
    <row r="32" spans="1:9" ht="15" thickBot="1" x14ac:dyDescent="0.35">
      <c r="A32" s="94" t="s">
        <v>67</v>
      </c>
      <c r="B32" s="173">
        <f>+B12/B$17</f>
        <v>0.38696046434683867</v>
      </c>
      <c r="C32" s="173">
        <f t="shared" ref="C32:D32" si="44">+C12/C$17</f>
        <v>0.84839523532541961</v>
      </c>
      <c r="D32" s="173">
        <f t="shared" si="44"/>
        <v>0.92910602662238562</v>
      </c>
      <c r="E32" s="173">
        <f t="shared" ref="E32:F32" si="45">+E12/E$17</f>
        <v>0.49493012368524081</v>
      </c>
      <c r="F32" s="173">
        <f t="shared" si="45"/>
        <v>0.93425753597660277</v>
      </c>
      <c r="G32" s="173">
        <f t="shared" ref="G32:I32" si="46">+G12/G$17</f>
        <v>0.73206018900246972</v>
      </c>
      <c r="H32" s="173">
        <f t="shared" si="46"/>
        <v>0.70596475065696074</v>
      </c>
      <c r="I32" s="173">
        <f t="shared" si="46"/>
        <v>0.46648948149721103</v>
      </c>
    </row>
    <row r="33" spans="1:9" x14ac:dyDescent="0.3">
      <c r="A33" s="35" t="s">
        <v>64</v>
      </c>
      <c r="B33" s="33">
        <f>+B13/B$17</f>
        <v>0.43785894157676958</v>
      </c>
      <c r="C33" s="33">
        <f t="shared" ref="C33:D33" si="47">+C13/C$17</f>
        <v>8.4820557610197148E-2</v>
      </c>
      <c r="D33" s="33">
        <f t="shared" si="47"/>
        <v>7.0893973377614383E-2</v>
      </c>
      <c r="E33" s="33">
        <f t="shared" ref="E33:F33" si="48">+E13/E$17</f>
        <v>0.25405990396648653</v>
      </c>
      <c r="F33" s="33">
        <f t="shared" si="48"/>
        <v>6.5742464023397257E-2</v>
      </c>
      <c r="G33" s="33">
        <f t="shared" ref="G33:I33" si="49">+G13/G$17</f>
        <v>0.24409857152003228</v>
      </c>
      <c r="H33" s="33">
        <f t="shared" si="49"/>
        <v>0.29176609176307128</v>
      </c>
      <c r="I33" s="33">
        <f t="shared" si="49"/>
        <v>0.36265000456109142</v>
      </c>
    </row>
    <row r="34" spans="1:9" x14ac:dyDescent="0.3">
      <c r="A34" s="35" t="s">
        <v>65</v>
      </c>
      <c r="B34" s="33">
        <f t="shared" ref="B34:D34" si="50">+B14/B$17</f>
        <v>9.7054892021387409E-2</v>
      </c>
      <c r="C34" s="33">
        <f t="shared" si="50"/>
        <v>0</v>
      </c>
      <c r="D34" s="33">
        <f t="shared" si="50"/>
        <v>0</v>
      </c>
      <c r="E34" s="33">
        <f t="shared" ref="E34:F34" si="51">+E14/E$17</f>
        <v>0</v>
      </c>
      <c r="F34" s="33">
        <f t="shared" si="51"/>
        <v>0</v>
      </c>
      <c r="G34" s="33">
        <f t="shared" ref="G34:I34" si="52">+G14/G$17</f>
        <v>0</v>
      </c>
      <c r="H34" s="33">
        <f t="shared" si="52"/>
        <v>0</v>
      </c>
      <c r="I34" s="33">
        <f t="shared" si="52"/>
        <v>0</v>
      </c>
    </row>
    <row r="35" spans="1:9" ht="15" thickBot="1" x14ac:dyDescent="0.35">
      <c r="A35" s="35" t="s">
        <v>66</v>
      </c>
      <c r="B35" s="33">
        <f t="shared" ref="B35:D35" si="53">+B15/B$17</f>
        <v>7.8125702055004353E-2</v>
      </c>
      <c r="C35" s="33">
        <f t="shared" si="53"/>
        <v>6.6784207064383261E-2</v>
      </c>
      <c r="D35" s="33">
        <f t="shared" si="53"/>
        <v>0</v>
      </c>
      <c r="E35" s="33">
        <f t="shared" ref="E35:F35" si="54">+E15/E$17</f>
        <v>0.2510099723482726</v>
      </c>
      <c r="F35" s="33">
        <f t="shared" si="54"/>
        <v>0</v>
      </c>
      <c r="G35" s="33">
        <f t="shared" ref="G35:I35" si="55">+G15/G$17</f>
        <v>2.3841239477497996E-2</v>
      </c>
      <c r="H35" s="33">
        <f t="shared" si="55"/>
        <v>2.2691575799679824E-3</v>
      </c>
      <c r="I35" s="33">
        <f t="shared" si="55"/>
        <v>0.17086051394169754</v>
      </c>
    </row>
    <row r="36" spans="1:9" ht="15" thickBot="1" x14ac:dyDescent="0.35">
      <c r="A36" s="121" t="s">
        <v>68</v>
      </c>
      <c r="B36" s="174">
        <f>+B16/B$17</f>
        <v>0.61303953565316138</v>
      </c>
      <c r="C36" s="174">
        <f t="shared" ref="C36:D36" si="56">+C16/C$17</f>
        <v>0.15160476467458042</v>
      </c>
      <c r="D36" s="174">
        <f t="shared" si="56"/>
        <v>7.0893973377614383E-2</v>
      </c>
      <c r="E36" s="174">
        <f t="shared" ref="E36:F36" si="57">+E16/E$17</f>
        <v>0.50506987631475908</v>
      </c>
      <c r="F36" s="174">
        <f t="shared" si="57"/>
        <v>6.5742464023397257E-2</v>
      </c>
      <c r="G36" s="174">
        <f t="shared" ref="G36:I36" si="58">+G16/G$17</f>
        <v>0.26793981099753028</v>
      </c>
      <c r="H36" s="174">
        <f t="shared" si="58"/>
        <v>0.29403524934303926</v>
      </c>
      <c r="I36" s="174">
        <f t="shared" si="58"/>
        <v>0.53351051850278897</v>
      </c>
    </row>
    <row r="37" spans="1:9" ht="15" thickBot="1" x14ac:dyDescent="0.35">
      <c r="A37" s="122" t="s">
        <v>54</v>
      </c>
      <c r="B37" s="172">
        <f>+B17/B$17</f>
        <v>1</v>
      </c>
      <c r="C37" s="172">
        <f t="shared" ref="C37:D37" si="59">+C17/C$17</f>
        <v>1</v>
      </c>
      <c r="D37" s="172">
        <f t="shared" si="59"/>
        <v>1</v>
      </c>
      <c r="E37" s="172">
        <f t="shared" ref="E37:F37" si="60">+E17/E$17</f>
        <v>1</v>
      </c>
      <c r="F37" s="172">
        <f t="shared" si="60"/>
        <v>1</v>
      </c>
      <c r="G37" s="172">
        <f t="shared" ref="G37:I37" si="61">+G17/G$17</f>
        <v>1</v>
      </c>
      <c r="H37" s="172">
        <f t="shared" si="61"/>
        <v>1</v>
      </c>
      <c r="I37" s="172">
        <f t="shared" si="61"/>
        <v>1</v>
      </c>
    </row>
    <row r="38" spans="1:9" x14ac:dyDescent="0.3">
      <c r="A38" s="147" t="s">
        <v>358</v>
      </c>
      <c r="B38" s="147"/>
      <c r="C38" s="147"/>
      <c r="D38" s="147"/>
      <c r="E38" s="147"/>
    </row>
    <row r="39" spans="1:9" x14ac:dyDescent="0.3">
      <c r="A39" s="147" t="s">
        <v>203</v>
      </c>
      <c r="B39" s="147"/>
      <c r="C39" s="147"/>
      <c r="D39" s="147"/>
      <c r="E39" s="147"/>
    </row>
    <row r="40" spans="1:9" x14ac:dyDescent="0.3">
      <c r="A40" s="147"/>
      <c r="B40" s="147"/>
      <c r="C40" s="147"/>
      <c r="D40" s="147"/>
      <c r="E40" s="147"/>
    </row>
    <row r="41" spans="1:9" x14ac:dyDescent="0.3">
      <c r="A41" s="40" t="s">
        <v>359</v>
      </c>
    </row>
  </sheetData>
  <mergeCells count="2">
    <mergeCell ref="A22:I22"/>
    <mergeCell ref="A1:I1"/>
  </mergeCells>
  <hyperlinks>
    <hyperlink ref="A1:E1" location="CONTENIDO!A1" display="CONTENIDO!A1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sqref="A1:F1"/>
    </sheetView>
  </sheetViews>
  <sheetFormatPr baseColWidth="10" defaultRowHeight="14.4" x14ac:dyDescent="0.3"/>
  <cols>
    <col min="1" max="1" width="32.453125" style="41" customWidth="1"/>
    <col min="2" max="2" width="9.54296875" style="41" customWidth="1"/>
    <col min="3" max="3" width="11.90625" style="41" customWidth="1"/>
    <col min="4" max="4" width="9.7265625" style="41" customWidth="1"/>
    <col min="5" max="5" width="10" style="41" customWidth="1"/>
    <col min="6" max="6" width="9.26953125" style="41" customWidth="1"/>
    <col min="7" max="16384" width="10.90625" style="8"/>
  </cols>
  <sheetData>
    <row r="1" spans="1:6" x14ac:dyDescent="0.3">
      <c r="A1" s="270" t="s">
        <v>83</v>
      </c>
      <c r="B1" s="271"/>
      <c r="C1" s="271"/>
      <c r="D1" s="271"/>
      <c r="E1" s="271"/>
      <c r="F1" s="271"/>
    </row>
    <row r="2" spans="1:6" ht="15" thickBot="1" x14ac:dyDescent="0.35">
      <c r="A2" s="272" t="s">
        <v>202</v>
      </c>
      <c r="B2" s="273"/>
      <c r="C2" s="273"/>
      <c r="D2" s="273"/>
      <c r="E2" s="273"/>
      <c r="F2" s="273"/>
    </row>
    <row r="3" spans="1:6" ht="87" thickBot="1" x14ac:dyDescent="0.35">
      <c r="A3" s="184" t="s">
        <v>293</v>
      </c>
      <c r="B3" s="184" t="s">
        <v>360</v>
      </c>
      <c r="C3" s="184" t="s">
        <v>361</v>
      </c>
      <c r="D3" s="184" t="s">
        <v>362</v>
      </c>
      <c r="E3" s="184" t="s">
        <v>363</v>
      </c>
      <c r="F3" s="184" t="s">
        <v>403</v>
      </c>
    </row>
    <row r="4" spans="1:6" ht="15" thickBot="1" x14ac:dyDescent="0.35">
      <c r="A4" s="118" t="s">
        <v>286</v>
      </c>
      <c r="B4" s="185" t="s">
        <v>235</v>
      </c>
      <c r="C4" s="185" t="s">
        <v>21</v>
      </c>
      <c r="D4" s="185" t="s">
        <v>28</v>
      </c>
      <c r="E4" s="185" t="s">
        <v>29</v>
      </c>
      <c r="F4" s="185" t="s">
        <v>233</v>
      </c>
    </row>
    <row r="5" spans="1:6" x14ac:dyDescent="0.3">
      <c r="A5" s="23" t="s">
        <v>55</v>
      </c>
      <c r="B5" s="24">
        <v>339587.5</v>
      </c>
      <c r="C5" s="180">
        <v>216058.88888888888</v>
      </c>
      <c r="D5" s="24">
        <v>282474.2</v>
      </c>
      <c r="E5" s="24">
        <v>226542</v>
      </c>
      <c r="F5" s="164">
        <v>203308.5</v>
      </c>
    </row>
    <row r="6" spans="1:6" x14ac:dyDescent="0.3">
      <c r="A6" s="35" t="s">
        <v>57</v>
      </c>
      <c r="B6" s="24">
        <v>129255.5</v>
      </c>
      <c r="C6" s="180">
        <v>35648.166666666664</v>
      </c>
      <c r="D6" s="24">
        <v>17807.099999999999</v>
      </c>
      <c r="E6" s="24">
        <v>62312.333333333336</v>
      </c>
      <c r="F6" s="164">
        <v>268050.5</v>
      </c>
    </row>
    <row r="7" spans="1:6" x14ac:dyDescent="0.3">
      <c r="A7" s="35" t="s">
        <v>58</v>
      </c>
      <c r="B7" s="24">
        <v>24093.5</v>
      </c>
      <c r="C7" s="180">
        <v>889.11111111111109</v>
      </c>
      <c r="D7" s="24">
        <v>347.6</v>
      </c>
      <c r="E7" s="24">
        <v>1823.3333333333333</v>
      </c>
      <c r="F7" s="164">
        <v>0</v>
      </c>
    </row>
    <row r="8" spans="1:6" x14ac:dyDescent="0.3">
      <c r="A8" s="35" t="s">
        <v>59</v>
      </c>
      <c r="B8" s="24">
        <v>240982</v>
      </c>
      <c r="C8" s="180">
        <v>201426.33333333334</v>
      </c>
      <c r="D8" s="24">
        <v>114754.7</v>
      </c>
      <c r="E8" s="24">
        <v>237066</v>
      </c>
      <c r="F8" s="164">
        <v>266372</v>
      </c>
    </row>
    <row r="9" spans="1:6" x14ac:dyDescent="0.3">
      <c r="A9" s="35" t="s">
        <v>61</v>
      </c>
      <c r="B9" s="24">
        <v>562131.5</v>
      </c>
      <c r="C9" s="180">
        <v>244209.05555555556</v>
      </c>
      <c r="D9" s="24">
        <v>200221.1</v>
      </c>
      <c r="E9" s="24">
        <v>337821.33333333331</v>
      </c>
      <c r="F9" s="164">
        <v>425812</v>
      </c>
    </row>
    <row r="10" spans="1:6" x14ac:dyDescent="0.3">
      <c r="A10" s="35" t="s">
        <v>77</v>
      </c>
      <c r="B10" s="24">
        <v>60590</v>
      </c>
      <c r="C10" s="180">
        <v>53606.055555555555</v>
      </c>
      <c r="D10" s="24">
        <v>23653.7</v>
      </c>
      <c r="E10" s="24">
        <v>98067</v>
      </c>
      <c r="F10" s="164">
        <v>368010</v>
      </c>
    </row>
    <row r="11" spans="1:6" ht="15" thickBot="1" x14ac:dyDescent="0.35">
      <c r="A11" s="35" t="s">
        <v>63</v>
      </c>
      <c r="B11" s="91">
        <v>593713.5</v>
      </c>
      <c r="C11" s="181">
        <v>10880.666666666666</v>
      </c>
      <c r="D11" s="91">
        <v>24704.9</v>
      </c>
      <c r="E11" s="91">
        <v>0</v>
      </c>
      <c r="F11" s="165">
        <v>75466.5</v>
      </c>
    </row>
    <row r="12" spans="1:6" ht="15" thickBot="1" x14ac:dyDescent="0.35">
      <c r="A12" s="94" t="s">
        <v>67</v>
      </c>
      <c r="B12" s="96">
        <f>SUM(B5:B11)</f>
        <v>1950353.5</v>
      </c>
      <c r="C12" s="96">
        <f t="shared" ref="C12" si="0">SUM(C5:C11)</f>
        <v>762718.27777777764</v>
      </c>
      <c r="D12" s="96">
        <f>SUM(D5:D11)</f>
        <v>663963.29999999993</v>
      </c>
      <c r="E12" s="96">
        <f>SUM(E5:E11)</f>
        <v>963632</v>
      </c>
      <c r="F12" s="96">
        <f>SUM(F5:F11)</f>
        <v>1607019.5</v>
      </c>
    </row>
    <row r="13" spans="1:6" x14ac:dyDescent="0.3">
      <c r="A13" s="35" t="s">
        <v>64</v>
      </c>
      <c r="B13" s="27">
        <v>443823.5</v>
      </c>
      <c r="C13" s="182">
        <v>241362.83333333334</v>
      </c>
      <c r="D13" s="27">
        <v>131016.3</v>
      </c>
      <c r="E13" s="27">
        <v>292214.33333333331</v>
      </c>
      <c r="F13" s="166">
        <v>765319.5</v>
      </c>
    </row>
    <row r="14" spans="1:6" x14ac:dyDescent="0.3">
      <c r="A14" s="35" t="s">
        <v>65</v>
      </c>
      <c r="B14" s="24">
        <v>0</v>
      </c>
      <c r="C14" s="180">
        <v>74270.611111111109</v>
      </c>
      <c r="D14" s="24">
        <v>28136.5</v>
      </c>
      <c r="E14" s="24">
        <v>13013</v>
      </c>
      <c r="F14" s="164">
        <v>0</v>
      </c>
    </row>
    <row r="15" spans="1:6" ht="15" thickBot="1" x14ac:dyDescent="0.35">
      <c r="A15" s="35" t="s">
        <v>66</v>
      </c>
      <c r="B15" s="91">
        <v>41657.5</v>
      </c>
      <c r="C15" s="181">
        <v>14243.666666666666</v>
      </c>
      <c r="D15" s="91">
        <v>14291.2</v>
      </c>
      <c r="E15" s="91">
        <v>18654.333333333332</v>
      </c>
      <c r="F15" s="165">
        <v>68173</v>
      </c>
    </row>
    <row r="16" spans="1:6" ht="15" thickBot="1" x14ac:dyDescent="0.35">
      <c r="A16" s="94" t="s">
        <v>68</v>
      </c>
      <c r="B16" s="96">
        <f>SUM(B13:B15)</f>
        <v>485481</v>
      </c>
      <c r="C16" s="96">
        <f t="shared" ref="C16" si="1">SUM(C13:C15)</f>
        <v>329877.11111111112</v>
      </c>
      <c r="D16" s="96">
        <f>SUM(D13:D15)</f>
        <v>173444</v>
      </c>
      <c r="E16" s="96">
        <f>SUM(E13:E15)</f>
        <v>323881.66666666663</v>
      </c>
      <c r="F16" s="96">
        <f>SUM(F13:F15)</f>
        <v>833492.5</v>
      </c>
    </row>
    <row r="17" spans="1:6" ht="15" thickBot="1" x14ac:dyDescent="0.35">
      <c r="A17" s="131" t="s">
        <v>54</v>
      </c>
      <c r="B17" s="170">
        <f>+B12+B16</f>
        <v>2435834.5</v>
      </c>
      <c r="C17" s="170">
        <f t="shared" ref="C17" si="2">+C12+C16</f>
        <v>1092595.3888888888</v>
      </c>
      <c r="D17" s="170">
        <f>+D12+D16</f>
        <v>837407.29999999993</v>
      </c>
      <c r="E17" s="170">
        <f>+E12+E16</f>
        <v>1287513.6666666665</v>
      </c>
      <c r="F17" s="170">
        <f>+F12+F16</f>
        <v>2440512</v>
      </c>
    </row>
    <row r="18" spans="1:6" x14ac:dyDescent="0.3">
      <c r="A18" s="23" t="s">
        <v>340</v>
      </c>
      <c r="B18" s="27">
        <v>1682</v>
      </c>
      <c r="C18" s="182">
        <v>6874</v>
      </c>
      <c r="D18" s="27">
        <v>5727</v>
      </c>
      <c r="E18" s="27">
        <v>310</v>
      </c>
      <c r="F18" s="166">
        <v>2697</v>
      </c>
    </row>
    <row r="19" spans="1:6" x14ac:dyDescent="0.3">
      <c r="A19" s="35" t="s">
        <v>341</v>
      </c>
      <c r="B19" s="24">
        <v>1056</v>
      </c>
      <c r="C19" s="180">
        <v>8266</v>
      </c>
      <c r="D19" s="24">
        <v>32431</v>
      </c>
      <c r="E19" s="24">
        <v>600</v>
      </c>
      <c r="F19" s="164">
        <v>5262</v>
      </c>
    </row>
    <row r="20" spans="1:6" ht="15" thickBot="1" x14ac:dyDescent="0.35">
      <c r="A20" s="175" t="s">
        <v>342</v>
      </c>
      <c r="B20" s="28">
        <v>8</v>
      </c>
      <c r="C20" s="183">
        <v>1879</v>
      </c>
      <c r="D20" s="28">
        <v>34</v>
      </c>
      <c r="E20" s="28">
        <v>6</v>
      </c>
      <c r="F20" s="167">
        <v>10</v>
      </c>
    </row>
    <row r="21" spans="1:6" ht="15" thickBot="1" x14ac:dyDescent="0.35"/>
    <row r="22" spans="1:6" ht="15" thickBot="1" x14ac:dyDescent="0.35">
      <c r="A22" s="245" t="s">
        <v>70</v>
      </c>
      <c r="B22" s="246"/>
      <c r="C22" s="246"/>
      <c r="D22" s="246"/>
      <c r="E22" s="246"/>
      <c r="F22" s="246"/>
    </row>
    <row r="23" spans="1:6" ht="15" thickBot="1" x14ac:dyDescent="0.35">
      <c r="A23" s="8"/>
      <c r="B23" s="8"/>
      <c r="C23" s="8"/>
      <c r="D23" s="8"/>
      <c r="E23" s="8"/>
      <c r="F23" s="8"/>
    </row>
    <row r="24" spans="1:6" ht="15" thickBot="1" x14ac:dyDescent="0.35">
      <c r="A24" s="22" t="s">
        <v>55</v>
      </c>
      <c r="B24" s="48">
        <f>+B5/B$17</f>
        <v>0.13941320726018128</v>
      </c>
      <c r="C24" s="48">
        <f t="shared" ref="C24:F24" si="3">+C5/C$17</f>
        <v>0.19774830745772159</v>
      </c>
      <c r="D24" s="48">
        <f t="shared" si="3"/>
        <v>0.33731996365448452</v>
      </c>
      <c r="E24" s="48">
        <f t="shared" si="3"/>
        <v>0.17595308373425683</v>
      </c>
      <c r="F24" s="48">
        <f t="shared" si="3"/>
        <v>8.3305675202580448E-2</v>
      </c>
    </row>
    <row r="25" spans="1:6" ht="15" thickBot="1" x14ac:dyDescent="0.35">
      <c r="A25" s="35" t="s">
        <v>57</v>
      </c>
      <c r="B25" s="48">
        <f t="shared" ref="B25:F25" si="4">+B6/B$17</f>
        <v>5.3064155220726203E-2</v>
      </c>
      <c r="C25" s="48">
        <f t="shared" si="4"/>
        <v>3.2627052090087025E-2</v>
      </c>
      <c r="D25" s="48">
        <f t="shared" si="4"/>
        <v>2.1264562656666593E-2</v>
      </c>
      <c r="E25" s="48">
        <f t="shared" si="4"/>
        <v>4.8397415069509953E-2</v>
      </c>
      <c r="F25" s="48">
        <f t="shared" si="4"/>
        <v>0.10983371522041277</v>
      </c>
    </row>
    <row r="26" spans="1:6" ht="15" thickBot="1" x14ac:dyDescent="0.35">
      <c r="A26" s="35" t="s">
        <v>58</v>
      </c>
      <c r="B26" s="48">
        <f t="shared" ref="B26:F26" si="5">+B7/B$17</f>
        <v>9.8912713486897404E-3</v>
      </c>
      <c r="C26" s="48">
        <f t="shared" si="5"/>
        <v>8.1376062918889821E-4</v>
      </c>
      <c r="D26" s="48">
        <f t="shared" si="5"/>
        <v>4.1509072108638181E-4</v>
      </c>
      <c r="E26" s="48">
        <f t="shared" si="5"/>
        <v>1.4161661973296853E-3</v>
      </c>
      <c r="F26" s="48">
        <f t="shared" si="5"/>
        <v>0</v>
      </c>
    </row>
    <row r="27" spans="1:6" ht="15" thickBot="1" x14ac:dyDescent="0.35">
      <c r="A27" s="35" t="s">
        <v>59</v>
      </c>
      <c r="B27" s="48">
        <f t="shared" ref="B27:F27" si="6">+B8/B$17</f>
        <v>9.8932008722267456E-2</v>
      </c>
      <c r="C27" s="48">
        <f t="shared" si="6"/>
        <v>0.18435583325879965</v>
      </c>
      <c r="D27" s="48">
        <f t="shared" si="6"/>
        <v>0.13703570532523421</v>
      </c>
      <c r="E27" s="48">
        <f t="shared" si="6"/>
        <v>0.18412697755182406</v>
      </c>
      <c r="F27" s="48">
        <f t="shared" si="6"/>
        <v>0.10914594970235754</v>
      </c>
    </row>
    <row r="28" spans="1:6" ht="15" thickBot="1" x14ac:dyDescent="0.35">
      <c r="A28" s="35" t="s">
        <v>71</v>
      </c>
      <c r="B28" s="48">
        <f t="shared" ref="B28:F28" si="7">+B10/B$17</f>
        <v>2.4874432150460139E-2</v>
      </c>
      <c r="C28" s="48">
        <f t="shared" si="7"/>
        <v>4.9063043923396069E-2</v>
      </c>
      <c r="D28" s="48">
        <f t="shared" si="7"/>
        <v>2.824635037215463E-2</v>
      </c>
      <c r="E28" s="48">
        <f t="shared" si="7"/>
        <v>7.6167735177438897E-2</v>
      </c>
      <c r="F28" s="48">
        <f t="shared" si="7"/>
        <v>0.15079212886476281</v>
      </c>
    </row>
    <row r="29" spans="1:6" ht="15" thickBot="1" x14ac:dyDescent="0.35">
      <c r="A29" s="35" t="s">
        <v>62</v>
      </c>
      <c r="B29" s="48">
        <f t="shared" ref="B29:F29" si="8">+B11/B$17</f>
        <v>0.24374131329529983</v>
      </c>
      <c r="C29" s="48">
        <f t="shared" si="8"/>
        <v>9.9585507840479932E-3</v>
      </c>
      <c r="D29" s="48">
        <f t="shared" si="8"/>
        <v>2.9501653496452687E-2</v>
      </c>
      <c r="E29" s="48">
        <f t="shared" si="8"/>
        <v>0</v>
      </c>
      <c r="F29" s="48">
        <f t="shared" si="8"/>
        <v>3.0922404806860201E-2</v>
      </c>
    </row>
    <row r="30" spans="1:6" ht="15" thickBot="1" x14ac:dyDescent="0.35">
      <c r="A30" s="35" t="s">
        <v>63</v>
      </c>
      <c r="B30" s="48">
        <f t="shared" ref="B30:F30" si="9">+B12/B$17</f>
        <v>0.8006921241980931</v>
      </c>
      <c r="C30" s="48">
        <f t="shared" si="9"/>
        <v>0.69807934898336099</v>
      </c>
      <c r="D30" s="48">
        <f t="shared" si="9"/>
        <v>0.79287976113893444</v>
      </c>
      <c r="E30" s="48">
        <f t="shared" si="9"/>
        <v>0.74844409418566704</v>
      </c>
      <c r="F30" s="48">
        <f t="shared" si="9"/>
        <v>0.65847637708808648</v>
      </c>
    </row>
    <row r="31" spans="1:6" ht="15" thickBot="1" x14ac:dyDescent="0.35">
      <c r="A31" s="94" t="s">
        <v>67</v>
      </c>
      <c r="B31" s="173">
        <f>+B12/B$17</f>
        <v>0.8006921241980931</v>
      </c>
      <c r="C31" s="173">
        <f t="shared" ref="C31:F31" si="10">+C12/C$17</f>
        <v>0.69807934898336099</v>
      </c>
      <c r="D31" s="173">
        <f t="shared" si="10"/>
        <v>0.79287976113893444</v>
      </c>
      <c r="E31" s="173">
        <f t="shared" si="10"/>
        <v>0.74844409418566704</v>
      </c>
      <c r="F31" s="173">
        <f t="shared" si="10"/>
        <v>0.65847637708808648</v>
      </c>
    </row>
    <row r="32" spans="1:6" ht="15" thickBot="1" x14ac:dyDescent="0.35">
      <c r="A32" s="35" t="s">
        <v>64</v>
      </c>
      <c r="B32" s="48">
        <f t="shared" ref="B32:F32" si="11">+B14/B$17</f>
        <v>0</v>
      </c>
      <c r="C32" s="48">
        <f t="shared" si="11"/>
        <v>6.7976317552136442E-2</v>
      </c>
      <c r="D32" s="48">
        <f t="shared" si="11"/>
        <v>3.3599539913253686E-2</v>
      </c>
      <c r="E32" s="48">
        <f t="shared" si="11"/>
        <v>1.0107077180539962E-2</v>
      </c>
      <c r="F32" s="48">
        <f t="shared" si="11"/>
        <v>0</v>
      </c>
    </row>
    <row r="33" spans="1:6" ht="15" thickBot="1" x14ac:dyDescent="0.35">
      <c r="A33" s="35" t="s">
        <v>65</v>
      </c>
      <c r="B33" s="48">
        <f t="shared" ref="B33:F33" si="12">+B15/B$17</f>
        <v>1.7101941860171534E-2</v>
      </c>
      <c r="C33" s="48">
        <f t="shared" si="12"/>
        <v>1.3036542906474935E-2</v>
      </c>
      <c r="D33" s="48">
        <f t="shared" si="12"/>
        <v>1.7066008380867949E-2</v>
      </c>
      <c r="E33" s="48">
        <f t="shared" si="12"/>
        <v>1.448864879363093E-2</v>
      </c>
      <c r="F33" s="48">
        <f t="shared" si="12"/>
        <v>2.7933892560249654E-2</v>
      </c>
    </row>
    <row r="34" spans="1:6" ht="15" thickBot="1" x14ac:dyDescent="0.35">
      <c r="A34" s="35" t="s">
        <v>66</v>
      </c>
      <c r="B34" s="48">
        <f t="shared" ref="B34:F34" si="13">+B16/B$17</f>
        <v>0.1993078758019069</v>
      </c>
      <c r="C34" s="48">
        <f t="shared" si="13"/>
        <v>0.30192065101663895</v>
      </c>
      <c r="D34" s="48">
        <f t="shared" si="13"/>
        <v>0.20712023886106559</v>
      </c>
      <c r="E34" s="48">
        <f t="shared" si="13"/>
        <v>0.25155590581433313</v>
      </c>
      <c r="F34" s="48">
        <f t="shared" si="13"/>
        <v>0.34152362291191357</v>
      </c>
    </row>
    <row r="35" spans="1:6" ht="15" thickBot="1" x14ac:dyDescent="0.35">
      <c r="A35" s="121" t="s">
        <v>68</v>
      </c>
      <c r="B35" s="174">
        <f>+B16/B$17</f>
        <v>0.1993078758019069</v>
      </c>
      <c r="C35" s="174">
        <f t="shared" ref="C35:F35" si="14">+C16/C$17</f>
        <v>0.30192065101663895</v>
      </c>
      <c r="D35" s="174">
        <f t="shared" si="14"/>
        <v>0.20712023886106559</v>
      </c>
      <c r="E35" s="174">
        <f t="shared" si="14"/>
        <v>0.25155590581433313</v>
      </c>
      <c r="F35" s="174">
        <f t="shared" si="14"/>
        <v>0.34152362291191357</v>
      </c>
    </row>
    <row r="36" spans="1:6" ht="15" thickBot="1" x14ac:dyDescent="0.35">
      <c r="A36" s="122" t="s">
        <v>54</v>
      </c>
      <c r="B36" s="179">
        <f>+B17/B$17</f>
        <v>1</v>
      </c>
      <c r="C36" s="179">
        <f t="shared" ref="C36:F36" si="15">+C17/C$17</f>
        <v>1</v>
      </c>
      <c r="D36" s="179">
        <f t="shared" si="15"/>
        <v>1</v>
      </c>
      <c r="E36" s="179">
        <f t="shared" si="15"/>
        <v>1</v>
      </c>
      <c r="F36" s="179">
        <f t="shared" si="15"/>
        <v>1</v>
      </c>
    </row>
    <row r="37" spans="1:6" x14ac:dyDescent="0.3">
      <c r="A37" s="8"/>
      <c r="B37" s="8"/>
      <c r="C37" s="8"/>
      <c r="D37" s="8"/>
      <c r="E37" s="8"/>
      <c r="F37" s="8"/>
    </row>
    <row r="38" spans="1:6" x14ac:dyDescent="0.3">
      <c r="A38" s="266" t="s">
        <v>364</v>
      </c>
      <c r="B38" s="267"/>
      <c r="C38" s="267"/>
      <c r="D38" s="267"/>
      <c r="E38" s="267"/>
      <c r="F38" s="267"/>
    </row>
    <row r="39" spans="1:6" x14ac:dyDescent="0.3">
      <c r="A39" s="147" t="s">
        <v>339</v>
      </c>
      <c r="B39" s="147"/>
      <c r="C39" s="147"/>
      <c r="D39" s="147"/>
      <c r="E39" s="147"/>
      <c r="F39" s="147"/>
    </row>
    <row r="40" spans="1:6" x14ac:dyDescent="0.3">
      <c r="A40" s="8"/>
      <c r="B40" s="8"/>
      <c r="C40" s="8"/>
      <c r="D40" s="8"/>
      <c r="E40" s="8"/>
      <c r="F40" s="8"/>
    </row>
    <row r="41" spans="1:6" x14ac:dyDescent="0.3">
      <c r="A41" s="40" t="s">
        <v>346</v>
      </c>
      <c r="D41" s="8"/>
      <c r="E41" s="8"/>
      <c r="F41" s="8"/>
    </row>
  </sheetData>
  <sortState ref="A5:P33">
    <sortCondition ref="B5:B33"/>
  </sortState>
  <mergeCells count="4">
    <mergeCell ref="A22:F22"/>
    <mergeCell ref="A1:F1"/>
    <mergeCell ref="A2:F2"/>
    <mergeCell ref="A38:F38"/>
  </mergeCells>
  <hyperlinks>
    <hyperlink ref="A1:F1" location="CONTENIDO!A1" display="TRABAJOS AEREOS ESPECIALES - AVIACION AGRICOLA - COSTOS DE OPERACIÓN  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sqref="A1:E1"/>
    </sheetView>
  </sheetViews>
  <sheetFormatPr baseColWidth="10" defaultRowHeight="14.4" x14ac:dyDescent="0.3"/>
  <cols>
    <col min="1" max="1" width="32.453125" style="41" customWidth="1"/>
    <col min="2" max="2" width="9.54296875" style="41" customWidth="1"/>
    <col min="3" max="3" width="9" style="41" customWidth="1"/>
    <col min="4" max="4" width="9.7265625" style="41" customWidth="1"/>
    <col min="5" max="5" width="10" style="41" customWidth="1"/>
    <col min="6" max="16384" width="10.90625" style="8"/>
  </cols>
  <sheetData>
    <row r="1" spans="1:5" x14ac:dyDescent="0.3">
      <c r="A1" s="274" t="s">
        <v>348</v>
      </c>
      <c r="B1" s="275"/>
      <c r="C1" s="275"/>
      <c r="D1" s="275"/>
      <c r="E1" s="275"/>
    </row>
    <row r="2" spans="1:5" ht="15" thickBot="1" x14ac:dyDescent="0.35">
      <c r="A2" s="272" t="s">
        <v>345</v>
      </c>
      <c r="B2" s="273"/>
      <c r="C2" s="273"/>
      <c r="D2" s="273"/>
      <c r="E2" s="273"/>
    </row>
    <row r="3" spans="1:5" ht="15" thickBot="1" x14ac:dyDescent="0.35">
      <c r="A3" s="169"/>
      <c r="B3" s="101" t="s">
        <v>344</v>
      </c>
      <c r="C3" s="101" t="s">
        <v>344</v>
      </c>
      <c r="D3" s="101" t="s">
        <v>343</v>
      </c>
      <c r="E3" s="101" t="s">
        <v>343</v>
      </c>
    </row>
    <row r="4" spans="1:5" ht="15" thickBot="1" x14ac:dyDescent="0.35">
      <c r="A4" s="118" t="s">
        <v>0</v>
      </c>
      <c r="B4" s="130" t="s">
        <v>267</v>
      </c>
      <c r="C4" s="130" t="s">
        <v>18</v>
      </c>
      <c r="D4" s="130" t="s">
        <v>24</v>
      </c>
      <c r="E4" s="130" t="s">
        <v>48</v>
      </c>
    </row>
    <row r="5" spans="1:5" x14ac:dyDescent="0.3">
      <c r="A5" s="23" t="s">
        <v>55</v>
      </c>
      <c r="B5" s="24">
        <v>1634105</v>
      </c>
      <c r="C5" s="24">
        <v>1370873</v>
      </c>
      <c r="D5" s="24">
        <v>559346</v>
      </c>
      <c r="E5" s="164">
        <v>613672</v>
      </c>
    </row>
    <row r="6" spans="1:5" x14ac:dyDescent="0.3">
      <c r="A6" s="35" t="s">
        <v>57</v>
      </c>
      <c r="B6" s="24">
        <v>357649</v>
      </c>
      <c r="C6" s="24">
        <v>300037</v>
      </c>
      <c r="D6" s="24">
        <v>305850</v>
      </c>
      <c r="E6" s="164">
        <v>121533</v>
      </c>
    </row>
    <row r="7" spans="1:5" x14ac:dyDescent="0.3">
      <c r="A7" s="35" t="s">
        <v>58</v>
      </c>
      <c r="B7" s="24">
        <v>40085</v>
      </c>
      <c r="C7" s="24">
        <v>20083</v>
      </c>
      <c r="D7" s="24">
        <v>196894</v>
      </c>
      <c r="E7" s="164">
        <v>55355</v>
      </c>
    </row>
    <row r="8" spans="1:5" x14ac:dyDescent="0.3">
      <c r="A8" s="35" t="s">
        <v>59</v>
      </c>
      <c r="B8" s="24">
        <v>463426</v>
      </c>
      <c r="C8" s="24">
        <v>552823</v>
      </c>
      <c r="D8" s="24">
        <v>1335871</v>
      </c>
      <c r="E8" s="164">
        <v>268675</v>
      </c>
    </row>
    <row r="9" spans="1:5" x14ac:dyDescent="0.3">
      <c r="A9" s="35" t="s">
        <v>60</v>
      </c>
      <c r="B9" s="24">
        <v>0</v>
      </c>
      <c r="C9" s="24">
        <v>0</v>
      </c>
      <c r="D9" s="24">
        <v>4782</v>
      </c>
      <c r="E9" s="164">
        <v>26501</v>
      </c>
    </row>
    <row r="10" spans="1:5" x14ac:dyDescent="0.3">
      <c r="A10" s="35" t="s">
        <v>61</v>
      </c>
      <c r="B10" s="24">
        <v>200358</v>
      </c>
      <c r="C10" s="24">
        <v>172194</v>
      </c>
      <c r="D10" s="24">
        <v>3513903</v>
      </c>
      <c r="E10" s="164">
        <v>993266</v>
      </c>
    </row>
    <row r="11" spans="1:5" x14ac:dyDescent="0.3">
      <c r="A11" s="35" t="s">
        <v>77</v>
      </c>
      <c r="B11" s="24">
        <v>126145</v>
      </c>
      <c r="C11" s="24">
        <v>0</v>
      </c>
      <c r="D11" s="24">
        <v>0</v>
      </c>
      <c r="E11" s="164">
        <v>0</v>
      </c>
    </row>
    <row r="12" spans="1:5" ht="15" thickBot="1" x14ac:dyDescent="0.35">
      <c r="A12" s="35" t="s">
        <v>63</v>
      </c>
      <c r="B12" s="91">
        <v>613611</v>
      </c>
      <c r="C12" s="91">
        <v>2453594</v>
      </c>
      <c r="D12" s="91">
        <v>2910638</v>
      </c>
      <c r="E12" s="165">
        <v>1778971</v>
      </c>
    </row>
    <row r="13" spans="1:5" ht="15" thickBot="1" x14ac:dyDescent="0.35">
      <c r="A13" s="94" t="s">
        <v>67</v>
      </c>
      <c r="B13" s="96">
        <f>SUM(B5:B12)</f>
        <v>3435379</v>
      </c>
      <c r="C13" s="96">
        <f>SUM(C5:C12)</f>
        <v>4869604</v>
      </c>
      <c r="D13" s="96">
        <f>SUM(D5:D12)</f>
        <v>8827284</v>
      </c>
      <c r="E13" s="97">
        <f>SUM(E5:E12)</f>
        <v>3857973</v>
      </c>
    </row>
    <row r="14" spans="1:5" x14ac:dyDescent="0.3">
      <c r="A14" s="35" t="s">
        <v>64</v>
      </c>
      <c r="B14" s="27">
        <v>1179962</v>
      </c>
      <c r="C14" s="27">
        <v>989887</v>
      </c>
      <c r="D14" s="27">
        <v>428069</v>
      </c>
      <c r="E14" s="166">
        <v>16421</v>
      </c>
    </row>
    <row r="15" spans="1:5" x14ac:dyDescent="0.3">
      <c r="A15" s="35" t="s">
        <v>65</v>
      </c>
      <c r="B15" s="24">
        <v>296363</v>
      </c>
      <c r="C15" s="24">
        <v>1243115</v>
      </c>
      <c r="D15" s="24">
        <v>511320</v>
      </c>
      <c r="E15" s="164">
        <v>34064</v>
      </c>
    </row>
    <row r="16" spans="1:5" ht="15" thickBot="1" x14ac:dyDescent="0.35">
      <c r="A16" s="35" t="s">
        <v>66</v>
      </c>
      <c r="B16" s="91">
        <v>93517</v>
      </c>
      <c r="C16" s="91">
        <v>98066</v>
      </c>
      <c r="D16" s="91">
        <v>83368</v>
      </c>
      <c r="E16" s="165">
        <v>1800</v>
      </c>
    </row>
    <row r="17" spans="1:5" ht="15" thickBot="1" x14ac:dyDescent="0.35">
      <c r="A17" s="94" t="s">
        <v>68</v>
      </c>
      <c r="B17" s="96">
        <f>SUM(B14:B16)</f>
        <v>1569842</v>
      </c>
      <c r="C17" s="96">
        <f t="shared" ref="C17" si="0">SUM(C14:C16)</f>
        <v>2331068</v>
      </c>
      <c r="D17" s="96">
        <f t="shared" ref="D17" si="1">SUM(D14:D16)</f>
        <v>1022757</v>
      </c>
      <c r="E17" s="97">
        <f t="shared" ref="E17" si="2">SUM(E14:E16)</f>
        <v>52285</v>
      </c>
    </row>
    <row r="18" spans="1:5" ht="15" thickBot="1" x14ac:dyDescent="0.35">
      <c r="A18" s="131" t="s">
        <v>54</v>
      </c>
      <c r="B18" s="159">
        <f>+B13+B17</f>
        <v>5005221</v>
      </c>
      <c r="C18" s="159">
        <f t="shared" ref="C18" si="3">+C13+C17</f>
        <v>7200672</v>
      </c>
      <c r="D18" s="159">
        <f t="shared" ref="D18" si="4">+D13+D17</f>
        <v>9850041</v>
      </c>
      <c r="E18" s="160">
        <f t="shared" ref="E18" si="5">+E13+E17</f>
        <v>3910258</v>
      </c>
    </row>
    <row r="19" spans="1:5" x14ac:dyDescent="0.3">
      <c r="A19" s="23" t="s">
        <v>340</v>
      </c>
      <c r="B19" s="27">
        <v>874</v>
      </c>
      <c r="C19" s="27">
        <v>1042</v>
      </c>
      <c r="D19" s="27">
        <v>1441</v>
      </c>
      <c r="E19" s="166">
        <v>247</v>
      </c>
    </row>
    <row r="20" spans="1:5" x14ac:dyDescent="0.3">
      <c r="A20" s="35" t="s">
        <v>341</v>
      </c>
      <c r="B20" s="24">
        <v>2965</v>
      </c>
      <c r="C20" s="24">
        <v>5701</v>
      </c>
      <c r="D20" s="24">
        <v>1633</v>
      </c>
      <c r="E20" s="164">
        <v>197</v>
      </c>
    </row>
    <row r="21" spans="1:5" ht="15" thickBot="1" x14ac:dyDescent="0.35">
      <c r="A21" s="175" t="s">
        <v>342</v>
      </c>
      <c r="B21" s="28">
        <v>5</v>
      </c>
      <c r="C21" s="28">
        <v>5</v>
      </c>
      <c r="D21" s="28">
        <v>6</v>
      </c>
      <c r="E21" s="167">
        <v>1</v>
      </c>
    </row>
    <row r="22" spans="1:5" ht="15" thickBot="1" x14ac:dyDescent="0.35"/>
    <row r="23" spans="1:5" ht="15" thickBot="1" x14ac:dyDescent="0.35">
      <c r="A23" s="245" t="s">
        <v>70</v>
      </c>
      <c r="B23" s="246"/>
      <c r="C23" s="246"/>
      <c r="D23" s="246"/>
      <c r="E23" s="246"/>
    </row>
    <row r="24" spans="1:5" ht="15" thickBot="1" x14ac:dyDescent="0.35">
      <c r="A24" s="8"/>
      <c r="B24" s="8"/>
      <c r="C24" s="8"/>
      <c r="D24" s="8"/>
      <c r="E24" s="8"/>
    </row>
    <row r="25" spans="1:5" ht="15" thickBot="1" x14ac:dyDescent="0.35">
      <c r="A25" s="22" t="s">
        <v>55</v>
      </c>
      <c r="B25" s="48">
        <f>+B5/B$18</f>
        <v>0.32648008949055396</v>
      </c>
      <c r="C25" s="48">
        <f t="shared" ref="C25:E25" si="6">+C5/C$18</f>
        <v>0.19038125886028415</v>
      </c>
      <c r="D25" s="48">
        <f t="shared" si="6"/>
        <v>5.6786159570300268E-2</v>
      </c>
      <c r="E25" s="48">
        <f t="shared" si="6"/>
        <v>0.15693900504774877</v>
      </c>
    </row>
    <row r="26" spans="1:5" ht="15" thickBot="1" x14ac:dyDescent="0.35">
      <c r="A26" s="35" t="s">
        <v>57</v>
      </c>
      <c r="B26" s="48">
        <f>+B6/B$18</f>
        <v>7.145518649426269E-2</v>
      </c>
      <c r="C26" s="48">
        <f t="shared" ref="C26:E28" si="7">+C6/C$18</f>
        <v>4.166791655001089E-2</v>
      </c>
      <c r="D26" s="48">
        <f t="shared" si="7"/>
        <v>3.1050632175033586E-2</v>
      </c>
      <c r="E26" s="48">
        <f t="shared" si="7"/>
        <v>3.1080557855773201E-2</v>
      </c>
    </row>
    <row r="27" spans="1:5" ht="15" thickBot="1" x14ac:dyDescent="0.35">
      <c r="A27" s="35" t="s">
        <v>58</v>
      </c>
      <c r="B27" s="48">
        <f>+B7/B$18</f>
        <v>8.008637380846919E-3</v>
      </c>
      <c r="C27" s="48">
        <f t="shared" si="7"/>
        <v>2.7890452446660535E-3</v>
      </c>
      <c r="D27" s="48">
        <f t="shared" si="7"/>
        <v>1.9989155375089301E-2</v>
      </c>
      <c r="E27" s="48">
        <f t="shared" si="7"/>
        <v>1.4156354900367188E-2</v>
      </c>
    </row>
    <row r="28" spans="1:5" ht="15" thickBot="1" x14ac:dyDescent="0.35">
      <c r="A28" s="35" t="s">
        <v>59</v>
      </c>
      <c r="B28" s="48">
        <f>+B8/B$18</f>
        <v>9.2588519068388789E-2</v>
      </c>
      <c r="C28" s="48">
        <f t="shared" si="7"/>
        <v>7.6773806666933314E-2</v>
      </c>
      <c r="D28" s="48">
        <f t="shared" si="7"/>
        <v>0.13562085680658589</v>
      </c>
      <c r="E28" s="48">
        <f t="shared" si="7"/>
        <v>6.8710299934173144E-2</v>
      </c>
    </row>
    <row r="29" spans="1:5" ht="15" thickBot="1" x14ac:dyDescent="0.35">
      <c r="A29" s="35" t="s">
        <v>60</v>
      </c>
      <c r="B29" s="48">
        <f t="shared" ref="B29:E32" si="8">+B10/B$18</f>
        <v>4.0029800881919098E-2</v>
      </c>
      <c r="C29" s="48">
        <f t="shared" si="8"/>
        <v>2.3913601397202926E-2</v>
      </c>
      <c r="D29" s="48">
        <f t="shared" si="8"/>
        <v>0.35673993641244744</v>
      </c>
      <c r="E29" s="48">
        <f t="shared" si="8"/>
        <v>0.25401546394125402</v>
      </c>
    </row>
    <row r="30" spans="1:5" ht="15" thickBot="1" x14ac:dyDescent="0.35">
      <c r="A30" s="35" t="s">
        <v>71</v>
      </c>
      <c r="B30" s="48">
        <f t="shared" si="8"/>
        <v>2.5202683358037537E-2</v>
      </c>
      <c r="C30" s="48">
        <f t="shared" si="8"/>
        <v>0</v>
      </c>
      <c r="D30" s="48">
        <f t="shared" si="8"/>
        <v>0</v>
      </c>
      <c r="E30" s="48">
        <f t="shared" si="8"/>
        <v>0</v>
      </c>
    </row>
    <row r="31" spans="1:5" ht="15" thickBot="1" x14ac:dyDescent="0.35">
      <c r="A31" s="35" t="s">
        <v>62</v>
      </c>
      <c r="B31" s="48">
        <f t="shared" si="8"/>
        <v>0.1225941871497782</v>
      </c>
      <c r="C31" s="48">
        <f t="shared" si="8"/>
        <v>0.34074514156456509</v>
      </c>
      <c r="D31" s="48">
        <f t="shared" si="8"/>
        <v>0.29549501367557757</v>
      </c>
      <c r="E31" s="48">
        <f t="shared" si="8"/>
        <v>0.45494977569255018</v>
      </c>
    </row>
    <row r="32" spans="1:5" ht="15" thickBot="1" x14ac:dyDescent="0.35">
      <c r="A32" s="35" t="s">
        <v>63</v>
      </c>
      <c r="B32" s="48">
        <f t="shared" si="8"/>
        <v>0.68635910382378718</v>
      </c>
      <c r="C32" s="48">
        <f t="shared" si="8"/>
        <v>0.67627077028366245</v>
      </c>
      <c r="D32" s="48">
        <f t="shared" si="8"/>
        <v>0.89616723422775602</v>
      </c>
      <c r="E32" s="48">
        <f t="shared" si="8"/>
        <v>0.9866287595345371</v>
      </c>
    </row>
    <row r="33" spans="1:5" ht="15" thickBot="1" x14ac:dyDescent="0.35">
      <c r="A33" s="94" t="s">
        <v>67</v>
      </c>
      <c r="B33" s="173">
        <f>+B13/B$18</f>
        <v>0.68635910382378718</v>
      </c>
      <c r="C33" s="173">
        <f t="shared" ref="C33:E33" si="9">+C13/C$18</f>
        <v>0.67627077028366245</v>
      </c>
      <c r="D33" s="173">
        <f t="shared" si="9"/>
        <v>0.89616723422775602</v>
      </c>
      <c r="E33" s="173">
        <f t="shared" si="9"/>
        <v>0.9866287595345371</v>
      </c>
    </row>
    <row r="34" spans="1:5" ht="15" thickBot="1" x14ac:dyDescent="0.35">
      <c r="A34" s="35" t="s">
        <v>64</v>
      </c>
      <c r="B34" s="48">
        <f t="shared" ref="B34:E36" si="10">+B15/B$18</f>
        <v>5.9210772111760901E-2</v>
      </c>
      <c r="C34" s="48">
        <f t="shared" si="10"/>
        <v>0.17263874816128272</v>
      </c>
      <c r="D34" s="48">
        <f t="shared" si="10"/>
        <v>5.1910443824548548E-2</v>
      </c>
      <c r="E34" s="48">
        <f t="shared" si="10"/>
        <v>8.71144563862538E-3</v>
      </c>
    </row>
    <row r="35" spans="1:5" ht="15" thickBot="1" x14ac:dyDescent="0.35">
      <c r="A35" s="35" t="s">
        <v>65</v>
      </c>
      <c r="B35" s="48">
        <f t="shared" si="10"/>
        <v>1.8683890281767777E-2</v>
      </c>
      <c r="C35" s="48">
        <f t="shared" si="10"/>
        <v>1.3619006670488532E-2</v>
      </c>
      <c r="D35" s="48">
        <f t="shared" si="10"/>
        <v>8.4637211154755601E-3</v>
      </c>
      <c r="E35" s="48">
        <f t="shared" si="10"/>
        <v>4.6032768170284414E-4</v>
      </c>
    </row>
    <row r="36" spans="1:5" ht="15" thickBot="1" x14ac:dyDescent="0.35">
      <c r="A36" s="35" t="s">
        <v>66</v>
      </c>
      <c r="B36" s="48">
        <f t="shared" si="10"/>
        <v>0.31364089617621282</v>
      </c>
      <c r="C36" s="48">
        <f t="shared" si="10"/>
        <v>0.32372922971633761</v>
      </c>
      <c r="D36" s="48">
        <f t="shared" si="10"/>
        <v>0.103832765772244</v>
      </c>
      <c r="E36" s="48">
        <f t="shared" si="10"/>
        <v>1.3371240465462893E-2</v>
      </c>
    </row>
    <row r="37" spans="1:5" ht="15" thickBot="1" x14ac:dyDescent="0.35">
      <c r="A37" s="121" t="s">
        <v>68</v>
      </c>
      <c r="B37" s="174">
        <f>+B17/B$18</f>
        <v>0.31364089617621282</v>
      </c>
      <c r="C37" s="174">
        <f t="shared" ref="C37:E38" si="11">+C17/C$18</f>
        <v>0.32372922971633761</v>
      </c>
      <c r="D37" s="174">
        <f t="shared" si="11"/>
        <v>0.103832765772244</v>
      </c>
      <c r="E37" s="174">
        <f t="shared" si="11"/>
        <v>1.3371240465462893E-2</v>
      </c>
    </row>
    <row r="38" spans="1:5" ht="15" thickBot="1" x14ac:dyDescent="0.35">
      <c r="A38" s="122" t="s">
        <v>54</v>
      </c>
      <c r="B38" s="179">
        <f>+B18/B$18</f>
        <v>1</v>
      </c>
      <c r="C38" s="179">
        <f t="shared" si="11"/>
        <v>1</v>
      </c>
      <c r="D38" s="179">
        <f t="shared" si="11"/>
        <v>1</v>
      </c>
      <c r="E38" s="179">
        <f t="shared" si="11"/>
        <v>1</v>
      </c>
    </row>
    <row r="39" spans="1:5" x14ac:dyDescent="0.3">
      <c r="A39" s="8"/>
      <c r="B39" s="8"/>
      <c r="C39" s="8"/>
      <c r="D39" s="8"/>
      <c r="E39" s="8"/>
    </row>
    <row r="40" spans="1:5" ht="14.4" customHeight="1" x14ac:dyDescent="0.3">
      <c r="A40" s="266" t="s">
        <v>347</v>
      </c>
      <c r="B40" s="266"/>
      <c r="C40" s="266"/>
      <c r="D40" s="266"/>
      <c r="E40" s="266"/>
    </row>
    <row r="41" spans="1:5" x14ac:dyDescent="0.3">
      <c r="A41" s="147" t="s">
        <v>339</v>
      </c>
      <c r="B41" s="147"/>
      <c r="C41" s="147"/>
      <c r="D41" s="147"/>
      <c r="E41" s="147"/>
    </row>
    <row r="42" spans="1:5" x14ac:dyDescent="0.3">
      <c r="A42" s="8"/>
      <c r="B42" s="8"/>
      <c r="C42" s="8"/>
      <c r="D42" s="8"/>
      <c r="E42" s="8"/>
    </row>
    <row r="43" spans="1:5" x14ac:dyDescent="0.3">
      <c r="A43" s="40" t="s">
        <v>346</v>
      </c>
      <c r="D43" s="8"/>
      <c r="E43" s="8"/>
    </row>
  </sheetData>
  <mergeCells count="4">
    <mergeCell ref="A1:E1"/>
    <mergeCell ref="A2:E2"/>
    <mergeCell ref="A23:E23"/>
    <mergeCell ref="A40:E40"/>
  </mergeCells>
  <hyperlinks>
    <hyperlink ref="A1:E1" location="CONTENIDO!A1" display="ESPECIAL DE CARGA - COSTOS DE OPERACIÓN 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9"/>
  <sheetViews>
    <sheetView workbookViewId="0">
      <selection sqref="A1:C1"/>
    </sheetView>
  </sheetViews>
  <sheetFormatPr baseColWidth="10" defaultRowHeight="13.8" x14ac:dyDescent="0.25"/>
  <cols>
    <col min="1" max="1" width="9.54296875" style="82" customWidth="1"/>
    <col min="2" max="2" width="87.6328125" style="1" customWidth="1"/>
    <col min="3" max="3" width="8" style="82" customWidth="1"/>
  </cols>
  <sheetData>
    <row r="1" spans="1:3" ht="24.6" customHeight="1" thickBot="1" x14ac:dyDescent="0.3">
      <c r="A1" s="227" t="s">
        <v>284</v>
      </c>
      <c r="B1" s="228"/>
      <c r="C1" s="229"/>
    </row>
    <row r="2" spans="1:3" ht="14.4" thickBot="1" x14ac:dyDescent="0.3"/>
    <row r="3" spans="1:3" ht="36" customHeight="1" thickBot="1" x14ac:dyDescent="0.3">
      <c r="A3" s="80" t="s">
        <v>0</v>
      </c>
      <c r="B3" s="80" t="s">
        <v>175</v>
      </c>
      <c r="C3" s="80" t="s">
        <v>187</v>
      </c>
    </row>
    <row r="4" spans="1:3" x14ac:dyDescent="0.25">
      <c r="A4" s="84" t="s">
        <v>208</v>
      </c>
      <c r="B4" s="51" t="s">
        <v>129</v>
      </c>
      <c r="C4" s="84" t="s">
        <v>201</v>
      </c>
    </row>
    <row r="5" spans="1:3" x14ac:dyDescent="0.25">
      <c r="A5" s="85" t="s">
        <v>208</v>
      </c>
      <c r="B5" s="50" t="s">
        <v>227</v>
      </c>
      <c r="C5" s="85" t="s">
        <v>198</v>
      </c>
    </row>
    <row r="6" spans="1:3" ht="14.4" thickBot="1" x14ac:dyDescent="0.3">
      <c r="A6" s="86" t="s">
        <v>208</v>
      </c>
      <c r="B6" s="53" t="s">
        <v>109</v>
      </c>
      <c r="C6" s="86" t="s">
        <v>195</v>
      </c>
    </row>
    <row r="7" spans="1:3" ht="14.4" thickBot="1" x14ac:dyDescent="0.3">
      <c r="A7" s="87" t="s">
        <v>17</v>
      </c>
      <c r="B7" s="54" t="s">
        <v>188</v>
      </c>
      <c r="C7" s="87" t="s">
        <v>189</v>
      </c>
    </row>
    <row r="8" spans="1:3" ht="14.4" thickBot="1" x14ac:dyDescent="0.3">
      <c r="A8" s="88" t="s">
        <v>9</v>
      </c>
      <c r="B8" s="52" t="s">
        <v>212</v>
      </c>
      <c r="C8" s="88" t="s">
        <v>190</v>
      </c>
    </row>
    <row r="9" spans="1:3" x14ac:dyDescent="0.25">
      <c r="A9" s="84" t="s">
        <v>10</v>
      </c>
      <c r="B9" s="51" t="s">
        <v>212</v>
      </c>
      <c r="C9" s="84" t="s">
        <v>190</v>
      </c>
    </row>
    <row r="10" spans="1:3" x14ac:dyDescent="0.25">
      <c r="A10" s="85" t="s">
        <v>10</v>
      </c>
      <c r="B10" s="50" t="s">
        <v>113</v>
      </c>
      <c r="C10" s="85" t="s">
        <v>191</v>
      </c>
    </row>
    <row r="11" spans="1:3" x14ac:dyDescent="0.25">
      <c r="A11" s="85" t="s">
        <v>10</v>
      </c>
      <c r="B11" s="50" t="s">
        <v>218</v>
      </c>
      <c r="C11" s="85" t="s">
        <v>191</v>
      </c>
    </row>
    <row r="12" spans="1:3" x14ac:dyDescent="0.25">
      <c r="A12" s="85" t="s">
        <v>10</v>
      </c>
      <c r="B12" s="50" t="s">
        <v>115</v>
      </c>
      <c r="C12" s="85" t="s">
        <v>191</v>
      </c>
    </row>
    <row r="13" spans="1:3" ht="14.4" thickBot="1" x14ac:dyDescent="0.3">
      <c r="A13" s="86" t="s">
        <v>10</v>
      </c>
      <c r="B13" s="53" t="s">
        <v>221</v>
      </c>
      <c r="C13" s="86" t="s">
        <v>191</v>
      </c>
    </row>
    <row r="14" spans="1:3" x14ac:dyDescent="0.25">
      <c r="A14" s="84" t="s">
        <v>1</v>
      </c>
      <c r="B14" s="51" t="s">
        <v>210</v>
      </c>
      <c r="C14" s="84" t="s">
        <v>190</v>
      </c>
    </row>
    <row r="15" spans="1:3" x14ac:dyDescent="0.25">
      <c r="A15" s="85" t="s">
        <v>1</v>
      </c>
      <c r="B15" s="50" t="s">
        <v>212</v>
      </c>
      <c r="C15" s="85" t="s">
        <v>190</v>
      </c>
    </row>
    <row r="16" spans="1:3" x14ac:dyDescent="0.25">
      <c r="A16" s="85" t="s">
        <v>1</v>
      </c>
      <c r="B16" s="50" t="s">
        <v>113</v>
      </c>
      <c r="C16" s="85" t="s">
        <v>191</v>
      </c>
    </row>
    <row r="17" spans="1:3" x14ac:dyDescent="0.25">
      <c r="A17" s="85" t="s">
        <v>1</v>
      </c>
      <c r="B17" s="50" t="s">
        <v>116</v>
      </c>
      <c r="C17" s="85" t="s">
        <v>191</v>
      </c>
    </row>
    <row r="18" spans="1:3" x14ac:dyDescent="0.25">
      <c r="A18" s="85" t="s">
        <v>1</v>
      </c>
      <c r="B18" s="50" t="s">
        <v>114</v>
      </c>
      <c r="C18" s="85" t="s">
        <v>191</v>
      </c>
    </row>
    <row r="19" spans="1:3" x14ac:dyDescent="0.25">
      <c r="A19" s="85" t="s">
        <v>1</v>
      </c>
      <c r="B19" s="50" t="s">
        <v>115</v>
      </c>
      <c r="C19" s="85" t="s">
        <v>191</v>
      </c>
    </row>
    <row r="20" spans="1:3" x14ac:dyDescent="0.25">
      <c r="A20" s="85" t="s">
        <v>1</v>
      </c>
      <c r="B20" s="50" t="s">
        <v>221</v>
      </c>
      <c r="C20" s="85" t="s">
        <v>191</v>
      </c>
    </row>
    <row r="21" spans="1:3" ht="14.4" thickBot="1" x14ac:dyDescent="0.3">
      <c r="A21" s="86" t="s">
        <v>1</v>
      </c>
      <c r="B21" s="53" t="s">
        <v>178</v>
      </c>
      <c r="C21" s="86" t="s">
        <v>190</v>
      </c>
    </row>
    <row r="22" spans="1:3" ht="14.4" thickBot="1" x14ac:dyDescent="0.3">
      <c r="A22" s="88" t="s">
        <v>222</v>
      </c>
      <c r="B22" s="52" t="s">
        <v>221</v>
      </c>
      <c r="C22" s="88" t="s">
        <v>191</v>
      </c>
    </row>
    <row r="23" spans="1:3" x14ac:dyDescent="0.25">
      <c r="A23" s="84" t="s">
        <v>11</v>
      </c>
      <c r="B23" s="51" t="s">
        <v>212</v>
      </c>
      <c r="C23" s="84" t="s">
        <v>190</v>
      </c>
    </row>
    <row r="24" spans="1:3" ht="14.4" thickBot="1" x14ac:dyDescent="0.3">
      <c r="A24" s="86" t="s">
        <v>11</v>
      </c>
      <c r="B24" s="53" t="s">
        <v>221</v>
      </c>
      <c r="C24" s="86" t="s">
        <v>191</v>
      </c>
    </row>
    <row r="25" spans="1:3" ht="14.4" thickBot="1" x14ac:dyDescent="0.3">
      <c r="A25" s="88" t="s">
        <v>211</v>
      </c>
      <c r="B25" s="52" t="s">
        <v>118</v>
      </c>
      <c r="C25" s="88" t="s">
        <v>191</v>
      </c>
    </row>
    <row r="26" spans="1:3" ht="14.4" thickBot="1" x14ac:dyDescent="0.3">
      <c r="A26" s="88" t="s">
        <v>117</v>
      </c>
      <c r="B26" s="52" t="s">
        <v>215</v>
      </c>
      <c r="C26" s="88" t="s">
        <v>191</v>
      </c>
    </row>
    <row r="27" spans="1:3" x14ac:dyDescent="0.25">
      <c r="A27" s="84" t="s">
        <v>119</v>
      </c>
      <c r="B27" s="51" t="s">
        <v>151</v>
      </c>
      <c r="C27" s="84" t="s">
        <v>191</v>
      </c>
    </row>
    <row r="28" spans="1:3" ht="14.4" thickBot="1" x14ac:dyDescent="0.3">
      <c r="A28" s="86" t="s">
        <v>119</v>
      </c>
      <c r="B28" s="53" t="s">
        <v>215</v>
      </c>
      <c r="C28" s="86" t="s">
        <v>191</v>
      </c>
    </row>
    <row r="29" spans="1:3" x14ac:dyDescent="0.25">
      <c r="A29" s="84" t="s">
        <v>228</v>
      </c>
      <c r="B29" s="51" t="s">
        <v>227</v>
      </c>
      <c r="C29" s="84" t="s">
        <v>198</v>
      </c>
    </row>
    <row r="30" spans="1:3" x14ac:dyDescent="0.25">
      <c r="A30" s="85" t="s">
        <v>228</v>
      </c>
      <c r="B30" s="50" t="s">
        <v>109</v>
      </c>
      <c r="C30" s="85" t="s">
        <v>195</v>
      </c>
    </row>
    <row r="31" spans="1:3" ht="14.4" thickBot="1" x14ac:dyDescent="0.3">
      <c r="A31" s="86" t="s">
        <v>228</v>
      </c>
      <c r="B31" s="53" t="s">
        <v>278</v>
      </c>
      <c r="C31" s="86" t="s">
        <v>189</v>
      </c>
    </row>
    <row r="32" spans="1:3" ht="14.4" thickBot="1" x14ac:dyDescent="0.3">
      <c r="A32" s="88" t="s">
        <v>30</v>
      </c>
      <c r="B32" s="52" t="s">
        <v>269</v>
      </c>
      <c r="C32" s="88" t="s">
        <v>189</v>
      </c>
    </row>
    <row r="33" spans="1:3" x14ac:dyDescent="0.25">
      <c r="A33" s="90" t="s">
        <v>23</v>
      </c>
      <c r="B33" s="81" t="s">
        <v>219</v>
      </c>
      <c r="C33" s="84" t="s">
        <v>194</v>
      </c>
    </row>
    <row r="34" spans="1:3" ht="14.4" thickBot="1" x14ac:dyDescent="0.3">
      <c r="A34" s="86" t="s">
        <v>23</v>
      </c>
      <c r="B34" s="53" t="s">
        <v>98</v>
      </c>
      <c r="C34" s="85" t="s">
        <v>194</v>
      </c>
    </row>
    <row r="35" spans="1:3" x14ac:dyDescent="0.25">
      <c r="A35" s="84" t="s">
        <v>24</v>
      </c>
      <c r="B35" s="51" t="s">
        <v>219</v>
      </c>
      <c r="C35" s="85" t="s">
        <v>194</v>
      </c>
    </row>
    <row r="36" spans="1:3" ht="14.4" thickBot="1" x14ac:dyDescent="0.3">
      <c r="A36" s="86" t="s">
        <v>24</v>
      </c>
      <c r="B36" s="53" t="s">
        <v>179</v>
      </c>
      <c r="C36" s="86" t="s">
        <v>195</v>
      </c>
    </row>
    <row r="37" spans="1:3" ht="14.4" thickBot="1" x14ac:dyDescent="0.3">
      <c r="A37" s="88" t="s">
        <v>41</v>
      </c>
      <c r="B37" s="52" t="s">
        <v>180</v>
      </c>
      <c r="C37" s="88" t="s">
        <v>189</v>
      </c>
    </row>
    <row r="38" spans="1:3" x14ac:dyDescent="0.25">
      <c r="A38" s="84" t="s">
        <v>267</v>
      </c>
      <c r="B38" s="51" t="s">
        <v>109</v>
      </c>
      <c r="C38" s="84" t="s">
        <v>195</v>
      </c>
    </row>
    <row r="39" spans="1:3" x14ac:dyDescent="0.25">
      <c r="A39" s="85" t="s">
        <v>267</v>
      </c>
      <c r="B39" s="50" t="s">
        <v>270</v>
      </c>
      <c r="C39" s="85" t="s">
        <v>189</v>
      </c>
    </row>
    <row r="40" spans="1:3" ht="14.4" thickBot="1" x14ac:dyDescent="0.3">
      <c r="A40" s="86" t="s">
        <v>267</v>
      </c>
      <c r="B40" s="53" t="s">
        <v>134</v>
      </c>
      <c r="C40" s="86" t="s">
        <v>189</v>
      </c>
    </row>
    <row r="41" spans="1:3" x14ac:dyDescent="0.25">
      <c r="A41" s="84" t="s">
        <v>235</v>
      </c>
      <c r="B41" s="51" t="s">
        <v>234</v>
      </c>
      <c r="C41" s="84" t="s">
        <v>193</v>
      </c>
    </row>
    <row r="42" spans="1:3" ht="14.4" thickBot="1" x14ac:dyDescent="0.3">
      <c r="A42" s="86" t="s">
        <v>235</v>
      </c>
      <c r="B42" s="53" t="s">
        <v>245</v>
      </c>
      <c r="C42" s="86" t="s">
        <v>193</v>
      </c>
    </row>
    <row r="43" spans="1:3" ht="14.4" thickBot="1" x14ac:dyDescent="0.3">
      <c r="A43" s="88" t="s">
        <v>277</v>
      </c>
      <c r="B43" s="52" t="s">
        <v>134</v>
      </c>
      <c r="C43" s="88" t="s">
        <v>189</v>
      </c>
    </row>
    <row r="44" spans="1:3" x14ac:dyDescent="0.25">
      <c r="A44" s="84" t="s">
        <v>40</v>
      </c>
      <c r="B44" s="51" t="s">
        <v>265</v>
      </c>
      <c r="C44" s="84" t="s">
        <v>189</v>
      </c>
    </row>
    <row r="45" spans="1:3" x14ac:dyDescent="0.25">
      <c r="A45" s="85" t="s">
        <v>40</v>
      </c>
      <c r="B45" s="50" t="s">
        <v>131</v>
      </c>
      <c r="C45" s="85" t="s">
        <v>189</v>
      </c>
    </row>
    <row r="46" spans="1:3" x14ac:dyDescent="0.25">
      <c r="A46" s="85" t="s">
        <v>40</v>
      </c>
      <c r="B46" s="50" t="s">
        <v>132</v>
      </c>
      <c r="C46" s="85" t="s">
        <v>189</v>
      </c>
    </row>
    <row r="47" spans="1:3" x14ac:dyDescent="0.25">
      <c r="A47" s="85" t="s">
        <v>40</v>
      </c>
      <c r="B47" s="50" t="s">
        <v>133</v>
      </c>
      <c r="C47" s="85" t="s">
        <v>189</v>
      </c>
    </row>
    <row r="48" spans="1:3" x14ac:dyDescent="0.25">
      <c r="A48" s="85" t="s">
        <v>40</v>
      </c>
      <c r="B48" s="50" t="s">
        <v>270</v>
      </c>
      <c r="C48" s="85" t="s">
        <v>189</v>
      </c>
    </row>
    <row r="49" spans="1:3" x14ac:dyDescent="0.25">
      <c r="A49" s="85" t="s">
        <v>40</v>
      </c>
      <c r="B49" s="50" t="s">
        <v>138</v>
      </c>
      <c r="C49" s="85" t="s">
        <v>189</v>
      </c>
    </row>
    <row r="50" spans="1:3" x14ac:dyDescent="0.25">
      <c r="A50" s="85" t="s">
        <v>40</v>
      </c>
      <c r="B50" s="50" t="s">
        <v>196</v>
      </c>
      <c r="C50" s="85" t="s">
        <v>189</v>
      </c>
    </row>
    <row r="51" spans="1:3" x14ac:dyDescent="0.25">
      <c r="A51" s="85" t="s">
        <v>40</v>
      </c>
      <c r="B51" s="50" t="s">
        <v>134</v>
      </c>
      <c r="C51" s="85" t="s">
        <v>189</v>
      </c>
    </row>
    <row r="52" spans="1:3" x14ac:dyDescent="0.25">
      <c r="A52" s="85" t="s">
        <v>40</v>
      </c>
      <c r="B52" s="50" t="s">
        <v>279</v>
      </c>
      <c r="C52" s="85" t="s">
        <v>189</v>
      </c>
    </row>
    <row r="53" spans="1:3" ht="14.4" thickBot="1" x14ac:dyDescent="0.3">
      <c r="A53" s="86" t="s">
        <v>268</v>
      </c>
      <c r="B53" s="53" t="s">
        <v>132</v>
      </c>
      <c r="C53" s="86" t="s">
        <v>189</v>
      </c>
    </row>
    <row r="54" spans="1:3" ht="14.4" thickBot="1" x14ac:dyDescent="0.3">
      <c r="A54" s="88" t="s">
        <v>51</v>
      </c>
      <c r="B54" s="52" t="s">
        <v>180</v>
      </c>
      <c r="C54" s="88" t="s">
        <v>189</v>
      </c>
    </row>
    <row r="55" spans="1:3" x14ac:dyDescent="0.25">
      <c r="A55" s="84" t="s">
        <v>22</v>
      </c>
      <c r="B55" s="51" t="s">
        <v>139</v>
      </c>
      <c r="C55" s="84" t="s">
        <v>189</v>
      </c>
    </row>
    <row r="56" spans="1:3" x14ac:dyDescent="0.25">
      <c r="A56" s="85" t="s">
        <v>22</v>
      </c>
      <c r="B56" s="50" t="s">
        <v>136</v>
      </c>
      <c r="C56" s="85" t="s">
        <v>189</v>
      </c>
    </row>
    <row r="57" spans="1:3" x14ac:dyDescent="0.25">
      <c r="A57" s="85" t="s">
        <v>22</v>
      </c>
      <c r="B57" s="50" t="s">
        <v>110</v>
      </c>
      <c r="C57" s="85" t="s">
        <v>197</v>
      </c>
    </row>
    <row r="58" spans="1:3" ht="14.4" thickBot="1" x14ac:dyDescent="0.3">
      <c r="A58" s="86" t="s">
        <v>22</v>
      </c>
      <c r="B58" s="53" t="s">
        <v>111</v>
      </c>
      <c r="C58" s="86" t="s">
        <v>197</v>
      </c>
    </row>
    <row r="59" spans="1:3" x14ac:dyDescent="0.25">
      <c r="A59" s="84" t="s">
        <v>47</v>
      </c>
      <c r="B59" s="51" t="s">
        <v>139</v>
      </c>
      <c r="C59" s="84" t="s">
        <v>189</v>
      </c>
    </row>
    <row r="60" spans="1:3" ht="14.4" thickBot="1" x14ac:dyDescent="0.3">
      <c r="A60" s="86" t="s">
        <v>47</v>
      </c>
      <c r="B60" s="53" t="s">
        <v>135</v>
      </c>
      <c r="C60" s="86" t="s">
        <v>189</v>
      </c>
    </row>
    <row r="61" spans="1:3" x14ac:dyDescent="0.25">
      <c r="A61" s="84" t="s">
        <v>18</v>
      </c>
      <c r="B61" s="51" t="s">
        <v>188</v>
      </c>
      <c r="C61" s="84" t="s">
        <v>189</v>
      </c>
    </row>
    <row r="62" spans="1:3" x14ac:dyDescent="0.25">
      <c r="A62" s="85" t="s">
        <v>18</v>
      </c>
      <c r="B62" s="50" t="s">
        <v>109</v>
      </c>
      <c r="C62" s="85" t="s">
        <v>195</v>
      </c>
    </row>
    <row r="63" spans="1:3" x14ac:dyDescent="0.25">
      <c r="A63" s="85" t="s">
        <v>18</v>
      </c>
      <c r="B63" s="50" t="s">
        <v>138</v>
      </c>
      <c r="C63" s="85" t="s">
        <v>189</v>
      </c>
    </row>
    <row r="64" spans="1:3" ht="14.4" thickBot="1" x14ac:dyDescent="0.3">
      <c r="A64" s="86" t="s">
        <v>18</v>
      </c>
      <c r="B64" s="53" t="s">
        <v>135</v>
      </c>
      <c r="C64" s="86" t="s">
        <v>189</v>
      </c>
    </row>
    <row r="65" spans="1:3" ht="14.4" thickBot="1" x14ac:dyDescent="0.3">
      <c r="A65" s="88" t="s">
        <v>4</v>
      </c>
      <c r="B65" s="52" t="s">
        <v>135</v>
      </c>
      <c r="C65" s="88" t="s">
        <v>189</v>
      </c>
    </row>
    <row r="66" spans="1:3" x14ac:dyDescent="0.25">
      <c r="A66" s="84" t="s">
        <v>19</v>
      </c>
      <c r="B66" s="51" t="s">
        <v>188</v>
      </c>
      <c r="C66" s="84" t="s">
        <v>189</v>
      </c>
    </row>
    <row r="67" spans="1:3" ht="14.4" thickBot="1" x14ac:dyDescent="0.3">
      <c r="A67" s="86" t="s">
        <v>19</v>
      </c>
      <c r="B67" s="53" t="s">
        <v>135</v>
      </c>
      <c r="C67" s="86" t="s">
        <v>189</v>
      </c>
    </row>
    <row r="68" spans="1:3" ht="14.4" thickBot="1" x14ac:dyDescent="0.3">
      <c r="A68" s="88" t="s">
        <v>16</v>
      </c>
      <c r="B68" s="52" t="s">
        <v>102</v>
      </c>
      <c r="C68" s="88" t="s">
        <v>194</v>
      </c>
    </row>
    <row r="69" spans="1:3" x14ac:dyDescent="0.25">
      <c r="A69" s="84" t="s">
        <v>101</v>
      </c>
      <c r="B69" s="51" t="s">
        <v>99</v>
      </c>
      <c r="C69" s="84" t="s">
        <v>194</v>
      </c>
    </row>
    <row r="70" spans="1:3" x14ac:dyDescent="0.25">
      <c r="A70" s="85" t="s">
        <v>101</v>
      </c>
      <c r="B70" s="50" t="s">
        <v>100</v>
      </c>
      <c r="C70" s="85" t="s">
        <v>194</v>
      </c>
    </row>
    <row r="71" spans="1:3" ht="14.4" thickBot="1" x14ac:dyDescent="0.3">
      <c r="A71" s="86" t="s">
        <v>101</v>
      </c>
      <c r="B71" s="53" t="s">
        <v>226</v>
      </c>
      <c r="C71" s="86" t="s">
        <v>194</v>
      </c>
    </row>
    <row r="72" spans="1:3" x14ac:dyDescent="0.25">
      <c r="A72" s="84" t="s">
        <v>5</v>
      </c>
      <c r="B72" s="51" t="s">
        <v>120</v>
      </c>
      <c r="C72" s="84" t="s">
        <v>191</v>
      </c>
    </row>
    <row r="73" spans="1:3" x14ac:dyDescent="0.25">
      <c r="A73" s="85" t="s">
        <v>5</v>
      </c>
      <c r="B73" s="50" t="s">
        <v>210</v>
      </c>
      <c r="C73" s="85" t="s">
        <v>190</v>
      </c>
    </row>
    <row r="74" spans="1:3" x14ac:dyDescent="0.25">
      <c r="A74" s="85" t="s">
        <v>5</v>
      </c>
      <c r="B74" s="50" t="s">
        <v>152</v>
      </c>
      <c r="C74" s="85" t="s">
        <v>191</v>
      </c>
    </row>
    <row r="75" spans="1:3" x14ac:dyDescent="0.25">
      <c r="A75" s="85" t="s">
        <v>5</v>
      </c>
      <c r="B75" s="50" t="s">
        <v>121</v>
      </c>
      <c r="C75" s="85" t="s">
        <v>191</v>
      </c>
    </row>
    <row r="76" spans="1:3" x14ac:dyDescent="0.25">
      <c r="A76" s="85" t="s">
        <v>5</v>
      </c>
      <c r="B76" s="50" t="s">
        <v>150</v>
      </c>
      <c r="C76" s="85" t="s">
        <v>190</v>
      </c>
    </row>
    <row r="77" spans="1:3" x14ac:dyDescent="0.25">
      <c r="A77" s="85" t="s">
        <v>5</v>
      </c>
      <c r="B77" s="50" t="s">
        <v>223</v>
      </c>
      <c r="C77" s="85" t="s">
        <v>192</v>
      </c>
    </row>
    <row r="78" spans="1:3" ht="14.4" thickBot="1" x14ac:dyDescent="0.3">
      <c r="A78" s="86" t="s">
        <v>5</v>
      </c>
      <c r="B78" s="53" t="s">
        <v>224</v>
      </c>
      <c r="C78" s="86" t="s">
        <v>191</v>
      </c>
    </row>
    <row r="79" spans="1:3" ht="14.4" thickBot="1" x14ac:dyDescent="0.3">
      <c r="A79" s="88" t="s">
        <v>122</v>
      </c>
      <c r="B79" s="52" t="s">
        <v>120</v>
      </c>
      <c r="C79" s="88" t="s">
        <v>191</v>
      </c>
    </row>
    <row r="80" spans="1:3" ht="14.4" thickBot="1" x14ac:dyDescent="0.3">
      <c r="A80" s="88" t="s">
        <v>14</v>
      </c>
      <c r="B80" s="52" t="s">
        <v>103</v>
      </c>
      <c r="C80" s="88" t="s">
        <v>194</v>
      </c>
    </row>
    <row r="81" spans="1:3" ht="14.4" thickBot="1" x14ac:dyDescent="0.3">
      <c r="A81" s="89" t="s">
        <v>123</v>
      </c>
      <c r="B81" s="52" t="s">
        <v>206</v>
      </c>
      <c r="C81" s="83" t="s">
        <v>191</v>
      </c>
    </row>
    <row r="82" spans="1:3" x14ac:dyDescent="0.25">
      <c r="A82" s="84" t="s">
        <v>2</v>
      </c>
      <c r="B82" s="51" t="s">
        <v>102</v>
      </c>
      <c r="C82" s="84" t="s">
        <v>194</v>
      </c>
    </row>
    <row r="83" spans="1:3" ht="14.4" thickBot="1" x14ac:dyDescent="0.3">
      <c r="A83" s="86" t="s">
        <v>2</v>
      </c>
      <c r="B83" s="53" t="s">
        <v>220</v>
      </c>
      <c r="C83" s="86" t="s">
        <v>194</v>
      </c>
    </row>
    <row r="84" spans="1:3" x14ac:dyDescent="0.25">
      <c r="A84" s="84" t="s">
        <v>12</v>
      </c>
      <c r="B84" s="51" t="s">
        <v>207</v>
      </c>
      <c r="C84" s="84" t="s">
        <v>191</v>
      </c>
    </row>
    <row r="85" spans="1:3" x14ac:dyDescent="0.25">
      <c r="A85" s="85" t="s">
        <v>12</v>
      </c>
      <c r="B85" s="50" t="s">
        <v>210</v>
      </c>
      <c r="C85" s="85" t="s">
        <v>190</v>
      </c>
    </row>
    <row r="86" spans="1:3" x14ac:dyDescent="0.25">
      <c r="A86" s="85" t="s">
        <v>12</v>
      </c>
      <c r="B86" s="50" t="s">
        <v>105</v>
      </c>
      <c r="C86" s="85" t="s">
        <v>194</v>
      </c>
    </row>
    <row r="87" spans="1:3" x14ac:dyDescent="0.25">
      <c r="A87" s="85" t="s">
        <v>12</v>
      </c>
      <c r="B87" s="50" t="s">
        <v>217</v>
      </c>
      <c r="C87" s="85" t="s">
        <v>191</v>
      </c>
    </row>
    <row r="88" spans="1:3" x14ac:dyDescent="0.25">
      <c r="A88" s="85" t="s">
        <v>12</v>
      </c>
      <c r="B88" s="50" t="s">
        <v>106</v>
      </c>
      <c r="C88" s="85" t="s">
        <v>194</v>
      </c>
    </row>
    <row r="89" spans="1:3" ht="14.4" thickBot="1" x14ac:dyDescent="0.3">
      <c r="A89" s="86" t="s">
        <v>12</v>
      </c>
      <c r="B89" s="53" t="s">
        <v>107</v>
      </c>
      <c r="C89" s="85" t="s">
        <v>194</v>
      </c>
    </row>
    <row r="90" spans="1:3" ht="14.4" thickBot="1" x14ac:dyDescent="0.3">
      <c r="A90" s="87" t="s">
        <v>216</v>
      </c>
      <c r="B90" s="54" t="s">
        <v>105</v>
      </c>
      <c r="C90" s="86" t="s">
        <v>194</v>
      </c>
    </row>
    <row r="91" spans="1:3" x14ac:dyDescent="0.25">
      <c r="A91" s="84" t="s">
        <v>48</v>
      </c>
      <c r="B91" s="51" t="s">
        <v>266</v>
      </c>
      <c r="C91" s="84" t="s">
        <v>189</v>
      </c>
    </row>
    <row r="92" spans="1:3" x14ac:dyDescent="0.25">
      <c r="A92" s="85" t="s">
        <v>48</v>
      </c>
      <c r="B92" s="50" t="s">
        <v>137</v>
      </c>
      <c r="C92" s="85" t="s">
        <v>189</v>
      </c>
    </row>
    <row r="93" spans="1:3" x14ac:dyDescent="0.25">
      <c r="A93" s="85" t="s">
        <v>48</v>
      </c>
      <c r="B93" s="50" t="s">
        <v>110</v>
      </c>
      <c r="C93" s="85" t="s">
        <v>197</v>
      </c>
    </row>
    <row r="94" spans="1:3" x14ac:dyDescent="0.25">
      <c r="A94" s="85" t="s">
        <v>48</v>
      </c>
      <c r="B94" s="50" t="s">
        <v>179</v>
      </c>
      <c r="C94" s="85" t="s">
        <v>195</v>
      </c>
    </row>
    <row r="95" spans="1:3" ht="14.4" thickBot="1" x14ac:dyDescent="0.3">
      <c r="A95" s="86" t="s">
        <v>48</v>
      </c>
      <c r="B95" s="53" t="s">
        <v>154</v>
      </c>
      <c r="C95" s="86" t="s">
        <v>198</v>
      </c>
    </row>
    <row r="96" spans="1:3" ht="14.4" thickBot="1" x14ac:dyDescent="0.3">
      <c r="A96" s="88" t="s">
        <v>181</v>
      </c>
      <c r="B96" s="52" t="s">
        <v>137</v>
      </c>
      <c r="C96" s="88" t="s">
        <v>189</v>
      </c>
    </row>
    <row r="97" spans="1:3" ht="14.4" thickBot="1" x14ac:dyDescent="0.3">
      <c r="A97" s="88" t="s">
        <v>49</v>
      </c>
      <c r="B97" s="52" t="s">
        <v>110</v>
      </c>
      <c r="C97" s="88" t="s">
        <v>197</v>
      </c>
    </row>
    <row r="98" spans="1:3" x14ac:dyDescent="0.25">
      <c r="A98" s="84" t="s">
        <v>3</v>
      </c>
      <c r="B98" s="51" t="s">
        <v>140</v>
      </c>
      <c r="C98" s="84" t="s">
        <v>189</v>
      </c>
    </row>
    <row r="99" spans="1:3" ht="14.4" thickBot="1" x14ac:dyDescent="0.3">
      <c r="A99" s="86" t="s">
        <v>3</v>
      </c>
      <c r="B99" s="53" t="s">
        <v>281</v>
      </c>
      <c r="C99" s="86" t="s">
        <v>198</v>
      </c>
    </row>
    <row r="100" spans="1:3" ht="14.4" thickBot="1" x14ac:dyDescent="0.3">
      <c r="A100" s="88" t="s">
        <v>271</v>
      </c>
      <c r="B100" s="52" t="s">
        <v>270</v>
      </c>
      <c r="C100" s="88" t="s">
        <v>189</v>
      </c>
    </row>
    <row r="101" spans="1:3" ht="14.4" thickBot="1" x14ac:dyDescent="0.3">
      <c r="A101" s="88" t="s">
        <v>264</v>
      </c>
      <c r="B101" s="52" t="s">
        <v>263</v>
      </c>
      <c r="C101" s="88" t="s">
        <v>189</v>
      </c>
    </row>
    <row r="102" spans="1:3" x14ac:dyDescent="0.25">
      <c r="A102" s="84" t="s">
        <v>32</v>
      </c>
      <c r="B102" s="51" t="s">
        <v>259</v>
      </c>
      <c r="C102" s="84" t="s">
        <v>189</v>
      </c>
    </row>
    <row r="103" spans="1:3" x14ac:dyDescent="0.25">
      <c r="A103" s="85" t="s">
        <v>32</v>
      </c>
      <c r="B103" s="50" t="s">
        <v>260</v>
      </c>
      <c r="C103" s="85" t="s">
        <v>189</v>
      </c>
    </row>
    <row r="104" spans="1:3" x14ac:dyDescent="0.25">
      <c r="A104" s="85" t="s">
        <v>32</v>
      </c>
      <c r="B104" s="50" t="s">
        <v>262</v>
      </c>
      <c r="C104" s="85" t="s">
        <v>189</v>
      </c>
    </row>
    <row r="105" spans="1:3" x14ac:dyDescent="0.25">
      <c r="A105" s="85" t="s">
        <v>32</v>
      </c>
      <c r="B105" s="50" t="s">
        <v>266</v>
      </c>
      <c r="C105" s="85" t="s">
        <v>189</v>
      </c>
    </row>
    <row r="106" spans="1:3" x14ac:dyDescent="0.25">
      <c r="A106" s="85" t="s">
        <v>32</v>
      </c>
      <c r="B106" s="50" t="s">
        <v>182</v>
      </c>
      <c r="C106" s="85" t="s">
        <v>189</v>
      </c>
    </row>
    <row r="107" spans="1:3" x14ac:dyDescent="0.25">
      <c r="A107" s="85" t="s">
        <v>32</v>
      </c>
      <c r="B107" s="50" t="s">
        <v>131</v>
      </c>
      <c r="C107" s="85" t="s">
        <v>189</v>
      </c>
    </row>
    <row r="108" spans="1:3" x14ac:dyDescent="0.25">
      <c r="A108" s="85" t="s">
        <v>32</v>
      </c>
      <c r="B108" s="50" t="s">
        <v>141</v>
      </c>
      <c r="C108" s="85" t="s">
        <v>189</v>
      </c>
    </row>
    <row r="109" spans="1:3" x14ac:dyDescent="0.25">
      <c r="A109" s="85" t="s">
        <v>32</v>
      </c>
      <c r="B109" s="50" t="s">
        <v>276</v>
      </c>
      <c r="C109" s="85" t="s">
        <v>189</v>
      </c>
    </row>
    <row r="110" spans="1:3" x14ac:dyDescent="0.25">
      <c r="A110" s="85" t="s">
        <v>32</v>
      </c>
      <c r="B110" s="50" t="s">
        <v>142</v>
      </c>
      <c r="C110" s="85" t="s">
        <v>189</v>
      </c>
    </row>
    <row r="111" spans="1:3" ht="14.4" thickBot="1" x14ac:dyDescent="0.3">
      <c r="A111" s="86" t="s">
        <v>32</v>
      </c>
      <c r="B111" s="53" t="s">
        <v>280</v>
      </c>
      <c r="C111" s="86" t="s">
        <v>189</v>
      </c>
    </row>
    <row r="112" spans="1:3" ht="14.4" thickBot="1" x14ac:dyDescent="0.3">
      <c r="A112" s="88" t="s">
        <v>20</v>
      </c>
      <c r="B112" s="52" t="s">
        <v>155</v>
      </c>
      <c r="C112" s="88" t="s">
        <v>189</v>
      </c>
    </row>
    <row r="113" spans="1:3" x14ac:dyDescent="0.25">
      <c r="A113" s="84" t="s">
        <v>26</v>
      </c>
      <c r="B113" s="51" t="s">
        <v>227</v>
      </c>
      <c r="C113" s="84" t="s">
        <v>198</v>
      </c>
    </row>
    <row r="114" spans="1:3" x14ac:dyDescent="0.25">
      <c r="A114" s="85" t="s">
        <v>26</v>
      </c>
      <c r="B114" s="50" t="s">
        <v>259</v>
      </c>
      <c r="C114" s="85" t="s">
        <v>189</v>
      </c>
    </row>
    <row r="115" spans="1:3" x14ac:dyDescent="0.25">
      <c r="A115" s="85" t="s">
        <v>26</v>
      </c>
      <c r="B115" s="50" t="s">
        <v>262</v>
      </c>
      <c r="C115" s="85" t="s">
        <v>189</v>
      </c>
    </row>
    <row r="116" spans="1:3" x14ac:dyDescent="0.25">
      <c r="A116" s="85" t="s">
        <v>26</v>
      </c>
      <c r="B116" s="50" t="s">
        <v>131</v>
      </c>
      <c r="C116" s="85" t="s">
        <v>189</v>
      </c>
    </row>
    <row r="117" spans="1:3" x14ac:dyDescent="0.25">
      <c r="A117" s="85" t="s">
        <v>26</v>
      </c>
      <c r="B117" s="50" t="s">
        <v>140</v>
      </c>
      <c r="C117" s="85" t="s">
        <v>189</v>
      </c>
    </row>
    <row r="118" spans="1:3" x14ac:dyDescent="0.25">
      <c r="A118" s="85" t="s">
        <v>26</v>
      </c>
      <c r="B118" s="50" t="s">
        <v>143</v>
      </c>
      <c r="C118" s="85" t="s">
        <v>189</v>
      </c>
    </row>
    <row r="119" spans="1:3" x14ac:dyDescent="0.25">
      <c r="A119" s="85" t="s">
        <v>26</v>
      </c>
      <c r="B119" s="50" t="s">
        <v>141</v>
      </c>
      <c r="C119" s="85" t="s">
        <v>189</v>
      </c>
    </row>
    <row r="120" spans="1:3" ht="14.4" thickBot="1" x14ac:dyDescent="0.3">
      <c r="A120" s="86" t="s">
        <v>26</v>
      </c>
      <c r="B120" s="53" t="s">
        <v>280</v>
      </c>
      <c r="C120" s="86" t="s">
        <v>189</v>
      </c>
    </row>
    <row r="121" spans="1:3" x14ac:dyDescent="0.25">
      <c r="A121" s="84" t="s">
        <v>21</v>
      </c>
      <c r="B121" s="51" t="s">
        <v>94</v>
      </c>
      <c r="C121" s="84" t="s">
        <v>193</v>
      </c>
    </row>
    <row r="122" spans="1:3" x14ac:dyDescent="0.25">
      <c r="A122" s="85" t="s">
        <v>21</v>
      </c>
      <c r="B122" s="50" t="s">
        <v>229</v>
      </c>
      <c r="C122" s="85" t="s">
        <v>193</v>
      </c>
    </row>
    <row r="123" spans="1:3" x14ac:dyDescent="0.25">
      <c r="A123" s="85" t="s">
        <v>21</v>
      </c>
      <c r="B123" s="50" t="s">
        <v>230</v>
      </c>
      <c r="C123" s="85" t="s">
        <v>193</v>
      </c>
    </row>
    <row r="124" spans="1:3" x14ac:dyDescent="0.25">
      <c r="A124" s="85" t="s">
        <v>21</v>
      </c>
      <c r="B124" s="50" t="s">
        <v>183</v>
      </c>
      <c r="C124" s="85" t="s">
        <v>193</v>
      </c>
    </row>
    <row r="125" spans="1:3" x14ac:dyDescent="0.25">
      <c r="A125" s="85" t="s">
        <v>21</v>
      </c>
      <c r="B125" s="50" t="s">
        <v>231</v>
      </c>
      <c r="C125" s="85" t="s">
        <v>193</v>
      </c>
    </row>
    <row r="126" spans="1:3" x14ac:dyDescent="0.25">
      <c r="A126" s="85" t="s">
        <v>21</v>
      </c>
      <c r="B126" s="50" t="s">
        <v>232</v>
      </c>
      <c r="C126" s="85" t="s">
        <v>193</v>
      </c>
    </row>
    <row r="127" spans="1:3" x14ac:dyDescent="0.25">
      <c r="A127" s="85" t="s">
        <v>21</v>
      </c>
      <c r="B127" s="50" t="s">
        <v>239</v>
      </c>
      <c r="C127" s="85" t="s">
        <v>193</v>
      </c>
    </row>
    <row r="128" spans="1:3" x14ac:dyDescent="0.25">
      <c r="A128" s="85" t="s">
        <v>21</v>
      </c>
      <c r="B128" s="50" t="s">
        <v>240</v>
      </c>
      <c r="C128" s="85" t="s">
        <v>193</v>
      </c>
    </row>
    <row r="129" spans="1:3" x14ac:dyDescent="0.25">
      <c r="A129" s="85" t="s">
        <v>21</v>
      </c>
      <c r="B129" s="50" t="s">
        <v>242</v>
      </c>
      <c r="C129" s="85" t="s">
        <v>193</v>
      </c>
    </row>
    <row r="130" spans="1:3" x14ac:dyDescent="0.25">
      <c r="A130" s="85" t="s">
        <v>21</v>
      </c>
      <c r="B130" s="50" t="s">
        <v>243</v>
      </c>
      <c r="C130" s="85" t="s">
        <v>193</v>
      </c>
    </row>
    <row r="131" spans="1:3" x14ac:dyDescent="0.25">
      <c r="A131" s="85" t="s">
        <v>21</v>
      </c>
      <c r="B131" s="50" t="s">
        <v>245</v>
      </c>
      <c r="C131" s="85" t="s">
        <v>193</v>
      </c>
    </row>
    <row r="132" spans="1:3" x14ac:dyDescent="0.25">
      <c r="A132" s="85" t="s">
        <v>21</v>
      </c>
      <c r="B132" s="50" t="s">
        <v>246</v>
      </c>
      <c r="C132" s="85" t="s">
        <v>193</v>
      </c>
    </row>
    <row r="133" spans="1:3" x14ac:dyDescent="0.25">
      <c r="A133" s="85" t="s">
        <v>21</v>
      </c>
      <c r="B133" s="50" t="s">
        <v>247</v>
      </c>
      <c r="C133" s="85" t="s">
        <v>193</v>
      </c>
    </row>
    <row r="134" spans="1:3" x14ac:dyDescent="0.25">
      <c r="A134" s="85" t="s">
        <v>21</v>
      </c>
      <c r="B134" s="50" t="s">
        <v>250</v>
      </c>
      <c r="C134" s="85" t="s">
        <v>193</v>
      </c>
    </row>
    <row r="135" spans="1:3" x14ac:dyDescent="0.25">
      <c r="A135" s="85" t="s">
        <v>21</v>
      </c>
      <c r="B135" s="50" t="s">
        <v>95</v>
      </c>
      <c r="C135" s="85" t="s">
        <v>193</v>
      </c>
    </row>
    <row r="136" spans="1:3" x14ac:dyDescent="0.25">
      <c r="A136" s="85" t="s">
        <v>21</v>
      </c>
      <c r="B136" s="50" t="s">
        <v>253</v>
      </c>
      <c r="C136" s="85" t="s">
        <v>193</v>
      </c>
    </row>
    <row r="137" spans="1:3" ht="14.4" thickBot="1" x14ac:dyDescent="0.3">
      <c r="A137" s="86" t="s">
        <v>21</v>
      </c>
      <c r="B137" s="53" t="s">
        <v>254</v>
      </c>
      <c r="C137" s="86" t="s">
        <v>193</v>
      </c>
    </row>
    <row r="138" spans="1:3" x14ac:dyDescent="0.25">
      <c r="A138" s="84" t="s">
        <v>27</v>
      </c>
      <c r="B138" s="51" t="s">
        <v>227</v>
      </c>
      <c r="C138" s="84" t="s">
        <v>198</v>
      </c>
    </row>
    <row r="139" spans="1:3" x14ac:dyDescent="0.25">
      <c r="A139" s="85" t="s">
        <v>27</v>
      </c>
      <c r="B139" s="50" t="s">
        <v>146</v>
      </c>
      <c r="C139" s="85" t="s">
        <v>198</v>
      </c>
    </row>
    <row r="140" spans="1:3" x14ac:dyDescent="0.25">
      <c r="A140" s="85" t="s">
        <v>27</v>
      </c>
      <c r="B140" s="50" t="s">
        <v>259</v>
      </c>
      <c r="C140" s="85" t="s">
        <v>189</v>
      </c>
    </row>
    <row r="141" spans="1:3" x14ac:dyDescent="0.25">
      <c r="A141" s="85" t="s">
        <v>27</v>
      </c>
      <c r="B141" s="50" t="s">
        <v>260</v>
      </c>
      <c r="C141" s="85" t="s">
        <v>189</v>
      </c>
    </row>
    <row r="142" spans="1:3" x14ac:dyDescent="0.25">
      <c r="A142" s="85" t="s">
        <v>27</v>
      </c>
      <c r="B142" s="50" t="s">
        <v>263</v>
      </c>
      <c r="C142" s="85" t="s">
        <v>189</v>
      </c>
    </row>
    <row r="143" spans="1:3" x14ac:dyDescent="0.25">
      <c r="A143" s="85" t="s">
        <v>27</v>
      </c>
      <c r="B143" s="50" t="s">
        <v>266</v>
      </c>
      <c r="C143" s="85" t="s">
        <v>189</v>
      </c>
    </row>
    <row r="144" spans="1:3" x14ac:dyDescent="0.25">
      <c r="A144" s="85" t="s">
        <v>27</v>
      </c>
      <c r="B144" s="50" t="s">
        <v>182</v>
      </c>
      <c r="C144" s="85" t="s">
        <v>189</v>
      </c>
    </row>
    <row r="145" spans="1:3" x14ac:dyDescent="0.25">
      <c r="A145" s="85" t="s">
        <v>27</v>
      </c>
      <c r="B145" s="50" t="s">
        <v>131</v>
      </c>
      <c r="C145" s="85" t="s">
        <v>189</v>
      </c>
    </row>
    <row r="146" spans="1:3" x14ac:dyDescent="0.25">
      <c r="A146" s="85" t="s">
        <v>27</v>
      </c>
      <c r="B146" s="50" t="s">
        <v>140</v>
      </c>
      <c r="C146" s="85" t="s">
        <v>189</v>
      </c>
    </row>
    <row r="147" spans="1:3" x14ac:dyDescent="0.25">
      <c r="A147" s="85" t="s">
        <v>27</v>
      </c>
      <c r="B147" s="50" t="s">
        <v>141</v>
      </c>
      <c r="C147" s="85" t="s">
        <v>189</v>
      </c>
    </row>
    <row r="148" spans="1:3" x14ac:dyDescent="0.25">
      <c r="A148" s="85" t="s">
        <v>27</v>
      </c>
      <c r="B148" s="50" t="s">
        <v>144</v>
      </c>
      <c r="C148" s="85" t="s">
        <v>189</v>
      </c>
    </row>
    <row r="149" spans="1:3" ht="14.4" thickBot="1" x14ac:dyDescent="0.3">
      <c r="A149" s="86" t="s">
        <v>27</v>
      </c>
      <c r="B149" s="53" t="s">
        <v>281</v>
      </c>
      <c r="C149" s="86" t="s">
        <v>198</v>
      </c>
    </row>
    <row r="150" spans="1:3" x14ac:dyDescent="0.25">
      <c r="A150" s="84" t="s">
        <v>46</v>
      </c>
      <c r="B150" s="51" t="s">
        <v>269</v>
      </c>
      <c r="C150" s="84" t="s">
        <v>189</v>
      </c>
    </row>
    <row r="151" spans="1:3" ht="14.4" thickBot="1" x14ac:dyDescent="0.3">
      <c r="A151" s="86" t="s">
        <v>46</v>
      </c>
      <c r="B151" s="53" t="s">
        <v>200</v>
      </c>
      <c r="C151" s="86" t="s">
        <v>189</v>
      </c>
    </row>
    <row r="152" spans="1:3" x14ac:dyDescent="0.25">
      <c r="A152" s="84" t="s">
        <v>37</v>
      </c>
      <c r="B152" s="51" t="s">
        <v>263</v>
      </c>
      <c r="C152" s="84" t="s">
        <v>189</v>
      </c>
    </row>
    <row r="153" spans="1:3" x14ac:dyDescent="0.25">
      <c r="A153" s="85" t="s">
        <v>37</v>
      </c>
      <c r="B153" s="50" t="s">
        <v>143</v>
      </c>
      <c r="C153" s="85" t="s">
        <v>189</v>
      </c>
    </row>
    <row r="154" spans="1:3" ht="14.4" thickBot="1" x14ac:dyDescent="0.3">
      <c r="A154" s="86" t="s">
        <v>37</v>
      </c>
      <c r="B154" s="53" t="s">
        <v>141</v>
      </c>
      <c r="C154" s="86" t="s">
        <v>189</v>
      </c>
    </row>
    <row r="155" spans="1:3" ht="14.4" thickBot="1" x14ac:dyDescent="0.3">
      <c r="A155" s="88" t="s">
        <v>43</v>
      </c>
      <c r="B155" s="52" t="s">
        <v>134</v>
      </c>
      <c r="C155" s="88" t="s">
        <v>189</v>
      </c>
    </row>
    <row r="156" spans="1:3" x14ac:dyDescent="0.25">
      <c r="A156" s="84" t="s">
        <v>52</v>
      </c>
      <c r="B156" s="51" t="s">
        <v>134</v>
      </c>
      <c r="C156" s="84" t="s">
        <v>189</v>
      </c>
    </row>
    <row r="157" spans="1:3" x14ac:dyDescent="0.25">
      <c r="A157" s="85" t="s">
        <v>52</v>
      </c>
      <c r="B157" s="50" t="s">
        <v>112</v>
      </c>
      <c r="C157" s="85" t="s">
        <v>197</v>
      </c>
    </row>
    <row r="158" spans="1:3" ht="14.4" thickBot="1" x14ac:dyDescent="0.3">
      <c r="A158" s="86" t="s">
        <v>52</v>
      </c>
      <c r="B158" s="53" t="s">
        <v>184</v>
      </c>
      <c r="C158" s="86" t="s">
        <v>189</v>
      </c>
    </row>
    <row r="159" spans="1:3" ht="14.4" thickBot="1" x14ac:dyDescent="0.3">
      <c r="A159" s="88" t="s">
        <v>38</v>
      </c>
      <c r="B159" s="52" t="s">
        <v>269</v>
      </c>
      <c r="C159" s="88" t="s">
        <v>189</v>
      </c>
    </row>
    <row r="160" spans="1:3" ht="14.4" thickBot="1" x14ac:dyDescent="0.3">
      <c r="A160" s="88" t="s">
        <v>282</v>
      </c>
      <c r="B160" s="52" t="s">
        <v>281</v>
      </c>
      <c r="C160" s="88" t="s">
        <v>198</v>
      </c>
    </row>
    <row r="161" spans="1:3" ht="14.4" thickBot="1" x14ac:dyDescent="0.3">
      <c r="A161" s="88" t="s">
        <v>225</v>
      </c>
      <c r="B161" s="52" t="s">
        <v>224</v>
      </c>
      <c r="C161" s="88" t="s">
        <v>191</v>
      </c>
    </row>
    <row r="162" spans="1:3" ht="14.4" thickBot="1" x14ac:dyDescent="0.3">
      <c r="A162" s="88" t="s">
        <v>209</v>
      </c>
      <c r="B162" s="52" t="s">
        <v>129</v>
      </c>
      <c r="C162" s="88" t="s">
        <v>201</v>
      </c>
    </row>
    <row r="163" spans="1:3" x14ac:dyDescent="0.25">
      <c r="A163" s="84" t="s">
        <v>25</v>
      </c>
      <c r="B163" s="51" t="s">
        <v>219</v>
      </c>
      <c r="C163" s="84" t="s">
        <v>194</v>
      </c>
    </row>
    <row r="164" spans="1:3" x14ac:dyDescent="0.25">
      <c r="A164" s="85" t="s">
        <v>25</v>
      </c>
      <c r="B164" s="50" t="s">
        <v>283</v>
      </c>
      <c r="C164" s="85" t="s">
        <v>194</v>
      </c>
    </row>
    <row r="165" spans="1:3" ht="14.4" thickBot="1" x14ac:dyDescent="0.3">
      <c r="A165" s="86" t="s">
        <v>25</v>
      </c>
      <c r="B165" s="53" t="s">
        <v>108</v>
      </c>
      <c r="C165" s="86" t="s">
        <v>194</v>
      </c>
    </row>
    <row r="166" spans="1:3" ht="14.4" thickBot="1" x14ac:dyDescent="0.3">
      <c r="A166" s="88" t="s">
        <v>8</v>
      </c>
      <c r="B166" s="52" t="s">
        <v>210</v>
      </c>
      <c r="C166" s="88" t="s">
        <v>190</v>
      </c>
    </row>
    <row r="167" spans="1:3" ht="14.4" thickBot="1" x14ac:dyDescent="0.3">
      <c r="A167" s="88" t="s">
        <v>6</v>
      </c>
      <c r="B167" s="52" t="s">
        <v>129</v>
      </c>
      <c r="C167" s="88" t="s">
        <v>201</v>
      </c>
    </row>
    <row r="168" spans="1:3" ht="14.4" thickBot="1" x14ac:dyDescent="0.3">
      <c r="A168" s="88" t="s">
        <v>156</v>
      </c>
      <c r="B168" s="52" t="s">
        <v>115</v>
      </c>
      <c r="C168" s="88" t="s">
        <v>191</v>
      </c>
    </row>
    <row r="169" spans="1:3" x14ac:dyDescent="0.25">
      <c r="A169" s="84" t="s">
        <v>15</v>
      </c>
      <c r="B169" s="51" t="s">
        <v>152</v>
      </c>
      <c r="C169" s="84" t="s">
        <v>191</v>
      </c>
    </row>
    <row r="170" spans="1:3" x14ac:dyDescent="0.25">
      <c r="A170" s="85" t="s">
        <v>15</v>
      </c>
      <c r="B170" s="50" t="s">
        <v>150</v>
      </c>
      <c r="C170" s="85" t="s">
        <v>190</v>
      </c>
    </row>
    <row r="171" spans="1:3" x14ac:dyDescent="0.25">
      <c r="A171" s="85" t="s">
        <v>15</v>
      </c>
      <c r="B171" s="50" t="s">
        <v>115</v>
      </c>
      <c r="C171" s="85" t="s">
        <v>191</v>
      </c>
    </row>
    <row r="172" spans="1:3" ht="14.4" thickBot="1" x14ac:dyDescent="0.3">
      <c r="A172" s="86" t="s">
        <v>15</v>
      </c>
      <c r="B172" s="53" t="s">
        <v>221</v>
      </c>
      <c r="C172" s="86" t="s">
        <v>191</v>
      </c>
    </row>
    <row r="173" spans="1:3" ht="14.4" thickBot="1" x14ac:dyDescent="0.3">
      <c r="A173" s="88" t="s">
        <v>275</v>
      </c>
      <c r="B173" s="52" t="s">
        <v>180</v>
      </c>
      <c r="C173" s="88" t="s">
        <v>189</v>
      </c>
    </row>
    <row r="174" spans="1:3" ht="14.4" thickBot="1" x14ac:dyDescent="0.3">
      <c r="A174" s="88" t="s">
        <v>53</v>
      </c>
      <c r="B174" s="52" t="s">
        <v>135</v>
      </c>
      <c r="C174" s="88" t="s">
        <v>189</v>
      </c>
    </row>
    <row r="175" spans="1:3" ht="14.4" thickBot="1" x14ac:dyDescent="0.3">
      <c r="A175" s="88" t="s">
        <v>13</v>
      </c>
      <c r="B175" s="52" t="s">
        <v>212</v>
      </c>
      <c r="C175" s="88" t="s">
        <v>190</v>
      </c>
    </row>
    <row r="176" spans="1:3" ht="14.4" thickBot="1" x14ac:dyDescent="0.3">
      <c r="A176" s="88" t="s">
        <v>274</v>
      </c>
      <c r="B176" s="52" t="s">
        <v>110</v>
      </c>
      <c r="C176" s="88" t="s">
        <v>197</v>
      </c>
    </row>
    <row r="177" spans="1:3" x14ac:dyDescent="0.25">
      <c r="A177" s="84" t="s">
        <v>44</v>
      </c>
      <c r="B177" s="51" t="s">
        <v>145</v>
      </c>
      <c r="C177" s="84" t="s">
        <v>189</v>
      </c>
    </row>
    <row r="178" spans="1:3" x14ac:dyDescent="0.25">
      <c r="A178" s="85" t="s">
        <v>44</v>
      </c>
      <c r="B178" s="50" t="s">
        <v>270</v>
      </c>
      <c r="C178" s="85" t="s">
        <v>189</v>
      </c>
    </row>
    <row r="179" spans="1:3" ht="14.4" thickBot="1" x14ac:dyDescent="0.3">
      <c r="A179" s="86" t="s">
        <v>44</v>
      </c>
      <c r="B179" s="53" t="s">
        <v>200</v>
      </c>
      <c r="C179" s="86" t="s">
        <v>189</v>
      </c>
    </row>
    <row r="180" spans="1:3" x14ac:dyDescent="0.25">
      <c r="A180" s="84" t="s">
        <v>7</v>
      </c>
      <c r="B180" s="51" t="s">
        <v>157</v>
      </c>
      <c r="C180" s="84" t="s">
        <v>189</v>
      </c>
    </row>
    <row r="181" spans="1:3" ht="14.4" thickBot="1" x14ac:dyDescent="0.3">
      <c r="A181" s="86" t="s">
        <v>7</v>
      </c>
      <c r="B181" s="53" t="s">
        <v>138</v>
      </c>
      <c r="C181" s="86" t="s">
        <v>189</v>
      </c>
    </row>
    <row r="182" spans="1:3" ht="14.4" thickBot="1" x14ac:dyDescent="0.3">
      <c r="A182" s="88" t="s">
        <v>214</v>
      </c>
      <c r="B182" s="52" t="s">
        <v>213</v>
      </c>
      <c r="C182" s="88" t="s">
        <v>201</v>
      </c>
    </row>
    <row r="183" spans="1:3" ht="14.4" thickBot="1" x14ac:dyDescent="0.3">
      <c r="A183" s="88" t="s">
        <v>185</v>
      </c>
      <c r="B183" s="52" t="s">
        <v>133</v>
      </c>
      <c r="C183" s="88" t="s">
        <v>189</v>
      </c>
    </row>
    <row r="184" spans="1:3" x14ac:dyDescent="0.25">
      <c r="A184" s="84" t="s">
        <v>50</v>
      </c>
      <c r="B184" s="51" t="s">
        <v>110</v>
      </c>
      <c r="C184" s="84" t="s">
        <v>197</v>
      </c>
    </row>
    <row r="185" spans="1:3" ht="14.4" thickBot="1" x14ac:dyDescent="0.3">
      <c r="A185" s="86" t="s">
        <v>50</v>
      </c>
      <c r="B185" s="53" t="s">
        <v>111</v>
      </c>
      <c r="C185" s="86" t="s">
        <v>197</v>
      </c>
    </row>
    <row r="186" spans="1:3" ht="14.4" thickBot="1" x14ac:dyDescent="0.3">
      <c r="A186" s="88" t="s">
        <v>257</v>
      </c>
      <c r="B186" s="52" t="s">
        <v>256</v>
      </c>
      <c r="C186" s="88" t="s">
        <v>198</v>
      </c>
    </row>
    <row r="187" spans="1:3" ht="14.4" thickBot="1" x14ac:dyDescent="0.3">
      <c r="A187" s="88" t="s">
        <v>273</v>
      </c>
      <c r="B187" s="52" t="s">
        <v>138</v>
      </c>
      <c r="C187" s="88" t="s">
        <v>189</v>
      </c>
    </row>
    <row r="188" spans="1:3" ht="14.4" thickBot="1" x14ac:dyDescent="0.3">
      <c r="A188" s="88" t="s">
        <v>186</v>
      </c>
      <c r="B188" s="52" t="s">
        <v>234</v>
      </c>
      <c r="C188" s="88" t="s">
        <v>193</v>
      </c>
    </row>
    <row r="189" spans="1:3" ht="14.4" thickBot="1" x14ac:dyDescent="0.3">
      <c r="A189" s="88" t="s">
        <v>236</v>
      </c>
      <c r="B189" s="52" t="s">
        <v>234</v>
      </c>
      <c r="C189" s="88" t="s">
        <v>193</v>
      </c>
    </row>
    <row r="190" spans="1:3" ht="14.4" thickBot="1" x14ac:dyDescent="0.3">
      <c r="A190" s="88" t="s">
        <v>126</v>
      </c>
      <c r="B190" s="52" t="s">
        <v>127</v>
      </c>
      <c r="C190" s="88" t="s">
        <v>192</v>
      </c>
    </row>
    <row r="191" spans="1:3" x14ac:dyDescent="0.25">
      <c r="A191" s="84" t="s">
        <v>45</v>
      </c>
      <c r="B191" s="51" t="s">
        <v>234</v>
      </c>
      <c r="C191" s="84" t="s">
        <v>193</v>
      </c>
    </row>
    <row r="192" spans="1:3" x14ac:dyDescent="0.25">
      <c r="A192" s="85" t="s">
        <v>45</v>
      </c>
      <c r="B192" s="50" t="s">
        <v>157</v>
      </c>
      <c r="C192" s="85" t="s">
        <v>189</v>
      </c>
    </row>
    <row r="193" spans="1:3" ht="14.4" thickBot="1" x14ac:dyDescent="0.3">
      <c r="A193" s="86" t="s">
        <v>45</v>
      </c>
      <c r="B193" s="53" t="s">
        <v>135</v>
      </c>
      <c r="C193" s="86" t="s">
        <v>189</v>
      </c>
    </row>
    <row r="194" spans="1:3" ht="14.4" thickBot="1" x14ac:dyDescent="0.3">
      <c r="A194" s="88" t="s">
        <v>39</v>
      </c>
      <c r="B194" s="52" t="s">
        <v>199</v>
      </c>
      <c r="C194" s="88" t="s">
        <v>198</v>
      </c>
    </row>
    <row r="195" spans="1:3" x14ac:dyDescent="0.25">
      <c r="A195" s="84" t="s">
        <v>28</v>
      </c>
      <c r="B195" s="51" t="s">
        <v>229</v>
      </c>
      <c r="C195" s="84" t="s">
        <v>193</v>
      </c>
    </row>
    <row r="196" spans="1:3" x14ac:dyDescent="0.25">
      <c r="A196" s="85" t="s">
        <v>28</v>
      </c>
      <c r="B196" s="50" t="s">
        <v>237</v>
      </c>
      <c r="C196" s="85" t="s">
        <v>193</v>
      </c>
    </row>
    <row r="197" spans="1:3" x14ac:dyDescent="0.25">
      <c r="A197" s="85" t="s">
        <v>28</v>
      </c>
      <c r="B197" s="50" t="s">
        <v>238</v>
      </c>
      <c r="C197" s="85" t="s">
        <v>193</v>
      </c>
    </row>
    <row r="198" spans="1:3" x14ac:dyDescent="0.25">
      <c r="A198" s="85" t="s">
        <v>28</v>
      </c>
      <c r="B198" s="50" t="s">
        <v>241</v>
      </c>
      <c r="C198" s="85" t="s">
        <v>193</v>
      </c>
    </row>
    <row r="199" spans="1:3" x14ac:dyDescent="0.25">
      <c r="A199" s="85" t="s">
        <v>28</v>
      </c>
      <c r="B199" s="50" t="s">
        <v>244</v>
      </c>
      <c r="C199" s="85" t="s">
        <v>193</v>
      </c>
    </row>
    <row r="200" spans="1:3" x14ac:dyDescent="0.25">
      <c r="A200" s="85" t="s">
        <v>28</v>
      </c>
      <c r="B200" s="50" t="s">
        <v>248</v>
      </c>
      <c r="C200" s="85" t="s">
        <v>193</v>
      </c>
    </row>
    <row r="201" spans="1:3" x14ac:dyDescent="0.25">
      <c r="A201" s="85" t="s">
        <v>28</v>
      </c>
      <c r="B201" s="50" t="s">
        <v>249</v>
      </c>
      <c r="C201" s="85" t="s">
        <v>193</v>
      </c>
    </row>
    <row r="202" spans="1:3" x14ac:dyDescent="0.25">
      <c r="A202" s="85" t="s">
        <v>28</v>
      </c>
      <c r="B202" s="50" t="s">
        <v>251</v>
      </c>
      <c r="C202" s="85" t="s">
        <v>193</v>
      </c>
    </row>
    <row r="203" spans="1:3" x14ac:dyDescent="0.25">
      <c r="A203" s="85" t="s">
        <v>28</v>
      </c>
      <c r="B203" s="50" t="s">
        <v>96</v>
      </c>
      <c r="C203" s="85" t="s">
        <v>193</v>
      </c>
    </row>
    <row r="204" spans="1:3" ht="14.4" thickBot="1" x14ac:dyDescent="0.3">
      <c r="A204" s="86" t="s">
        <v>28</v>
      </c>
      <c r="B204" s="53" t="s">
        <v>255</v>
      </c>
      <c r="C204" s="86" t="s">
        <v>193</v>
      </c>
    </row>
    <row r="205" spans="1:3" x14ac:dyDescent="0.25">
      <c r="A205" s="84" t="s">
        <v>33</v>
      </c>
      <c r="B205" s="51" t="s">
        <v>261</v>
      </c>
      <c r="C205" s="84" t="s">
        <v>189</v>
      </c>
    </row>
    <row r="206" spans="1:3" ht="16.2" customHeight="1" x14ac:dyDescent="0.25">
      <c r="A206" s="85" t="s">
        <v>33</v>
      </c>
      <c r="B206" s="50" t="s">
        <v>143</v>
      </c>
      <c r="C206" s="85" t="s">
        <v>189</v>
      </c>
    </row>
    <row r="207" spans="1:3" s="2" customFormat="1" x14ac:dyDescent="0.25">
      <c r="A207" s="85" t="s">
        <v>33</v>
      </c>
      <c r="B207" s="50" t="s">
        <v>144</v>
      </c>
      <c r="C207" s="85" t="s">
        <v>189</v>
      </c>
    </row>
    <row r="208" spans="1:3" s="2" customFormat="1" x14ac:dyDescent="0.25">
      <c r="A208" s="85" t="s">
        <v>33</v>
      </c>
      <c r="B208" s="50" t="s">
        <v>276</v>
      </c>
      <c r="C208" s="85" t="s">
        <v>189</v>
      </c>
    </row>
    <row r="209" spans="1:3" s="2" customFormat="1" ht="14.4" thickBot="1" x14ac:dyDescent="0.3">
      <c r="A209" s="86" t="s">
        <v>33</v>
      </c>
      <c r="B209" s="53" t="s">
        <v>142</v>
      </c>
      <c r="C209" s="85" t="s">
        <v>189</v>
      </c>
    </row>
    <row r="210" spans="1:3" s="2" customFormat="1" x14ac:dyDescent="0.25">
      <c r="A210" s="84" t="s">
        <v>34</v>
      </c>
      <c r="B210" s="51" t="s">
        <v>261</v>
      </c>
      <c r="C210" s="85" t="s">
        <v>189</v>
      </c>
    </row>
    <row r="211" spans="1:3" ht="14.4" customHeight="1" x14ac:dyDescent="0.25">
      <c r="A211" s="85" t="s">
        <v>34</v>
      </c>
      <c r="B211" s="50" t="s">
        <v>263</v>
      </c>
      <c r="C211" s="85" t="s">
        <v>189</v>
      </c>
    </row>
    <row r="212" spans="1:3" x14ac:dyDescent="0.25">
      <c r="A212" s="85" t="s">
        <v>34</v>
      </c>
      <c r="B212" s="50" t="s">
        <v>269</v>
      </c>
      <c r="C212" s="85" t="s">
        <v>189</v>
      </c>
    </row>
    <row r="213" spans="1:3" x14ac:dyDescent="0.25">
      <c r="A213" s="85" t="s">
        <v>34</v>
      </c>
      <c r="B213" s="50" t="s">
        <v>280</v>
      </c>
      <c r="C213" s="85" t="s">
        <v>189</v>
      </c>
    </row>
    <row r="214" spans="1:3" ht="16.2" customHeight="1" x14ac:dyDescent="0.25">
      <c r="A214" s="85" t="s">
        <v>34</v>
      </c>
      <c r="B214" s="50" t="s">
        <v>155</v>
      </c>
      <c r="C214" s="85" t="s">
        <v>189</v>
      </c>
    </row>
    <row r="215" spans="1:3" ht="14.4" thickBot="1" x14ac:dyDescent="0.3">
      <c r="A215" s="86" t="s">
        <v>34</v>
      </c>
      <c r="B215" s="53" t="s">
        <v>184</v>
      </c>
      <c r="C215" s="86" t="s">
        <v>189</v>
      </c>
    </row>
    <row r="216" spans="1:3" x14ac:dyDescent="0.25">
      <c r="A216" s="84" t="s">
        <v>35</v>
      </c>
      <c r="B216" s="51" t="s">
        <v>261</v>
      </c>
      <c r="C216" s="84" t="s">
        <v>189</v>
      </c>
    </row>
    <row r="217" spans="1:3" x14ac:dyDescent="0.25">
      <c r="A217" s="85" t="s">
        <v>35</v>
      </c>
      <c r="B217" s="50" t="s">
        <v>276</v>
      </c>
      <c r="C217" s="85" t="s">
        <v>189</v>
      </c>
    </row>
    <row r="218" spans="1:3" ht="14.4" thickBot="1" x14ac:dyDescent="0.3">
      <c r="A218" s="86" t="s">
        <v>35</v>
      </c>
      <c r="B218" s="53" t="s">
        <v>142</v>
      </c>
      <c r="C218" s="86" t="s">
        <v>189</v>
      </c>
    </row>
    <row r="219" spans="1:3" x14ac:dyDescent="0.25">
      <c r="A219" s="84" t="s">
        <v>36</v>
      </c>
      <c r="B219" s="51" t="s">
        <v>261</v>
      </c>
      <c r="C219" s="84" t="s">
        <v>189</v>
      </c>
    </row>
    <row r="220" spans="1:3" x14ac:dyDescent="0.25">
      <c r="A220" s="85" t="s">
        <v>36</v>
      </c>
      <c r="B220" s="50" t="s">
        <v>263</v>
      </c>
      <c r="C220" s="85" t="s">
        <v>189</v>
      </c>
    </row>
    <row r="221" spans="1:3" x14ac:dyDescent="0.25">
      <c r="A221" s="85" t="s">
        <v>36</v>
      </c>
      <c r="B221" s="50" t="s">
        <v>131</v>
      </c>
      <c r="C221" s="85" t="s">
        <v>189</v>
      </c>
    </row>
    <row r="222" spans="1:3" x14ac:dyDescent="0.25">
      <c r="A222" s="85" t="s">
        <v>36</v>
      </c>
      <c r="B222" s="50" t="s">
        <v>140</v>
      </c>
      <c r="C222" s="85" t="s">
        <v>189</v>
      </c>
    </row>
    <row r="223" spans="1:3" x14ac:dyDescent="0.25">
      <c r="A223" s="85" t="s">
        <v>36</v>
      </c>
      <c r="B223" s="50" t="s">
        <v>269</v>
      </c>
      <c r="C223" s="85" t="s">
        <v>189</v>
      </c>
    </row>
    <row r="224" spans="1:3" x14ac:dyDescent="0.25">
      <c r="A224" s="85" t="s">
        <v>36</v>
      </c>
      <c r="B224" s="50" t="s">
        <v>143</v>
      </c>
      <c r="C224" s="85" t="s">
        <v>189</v>
      </c>
    </row>
    <row r="225" spans="1:3" x14ac:dyDescent="0.25">
      <c r="A225" s="85" t="s">
        <v>36</v>
      </c>
      <c r="B225" s="50" t="s">
        <v>276</v>
      </c>
      <c r="C225" s="85" t="s">
        <v>189</v>
      </c>
    </row>
    <row r="226" spans="1:3" x14ac:dyDescent="0.25">
      <c r="A226" s="85" t="s">
        <v>36</v>
      </c>
      <c r="B226" s="50" t="s">
        <v>112</v>
      </c>
      <c r="C226" s="85" t="s">
        <v>197</v>
      </c>
    </row>
    <row r="227" spans="1:3" x14ac:dyDescent="0.25">
      <c r="A227" s="85" t="s">
        <v>36</v>
      </c>
      <c r="B227" s="50" t="s">
        <v>142</v>
      </c>
      <c r="C227" s="85" t="s">
        <v>189</v>
      </c>
    </row>
    <row r="228" spans="1:3" x14ac:dyDescent="0.25">
      <c r="A228" s="85" t="s">
        <v>36</v>
      </c>
      <c r="B228" s="50" t="s">
        <v>280</v>
      </c>
      <c r="C228" s="85" t="s">
        <v>189</v>
      </c>
    </row>
    <row r="229" spans="1:3" x14ac:dyDescent="0.25">
      <c r="A229" s="85" t="s">
        <v>36</v>
      </c>
      <c r="B229" s="50" t="s">
        <v>155</v>
      </c>
      <c r="C229" s="85" t="s">
        <v>189</v>
      </c>
    </row>
    <row r="230" spans="1:3" ht="14.4" thickBot="1" x14ac:dyDescent="0.3">
      <c r="A230" s="86" t="s">
        <v>36</v>
      </c>
      <c r="B230" s="53" t="s">
        <v>184</v>
      </c>
      <c r="C230" s="86" t="s">
        <v>189</v>
      </c>
    </row>
    <row r="231" spans="1:3" x14ac:dyDescent="0.25">
      <c r="A231" s="84" t="s">
        <v>29</v>
      </c>
      <c r="B231" s="51" t="s">
        <v>229</v>
      </c>
      <c r="C231" s="84" t="s">
        <v>193</v>
      </c>
    </row>
    <row r="232" spans="1:3" x14ac:dyDescent="0.25">
      <c r="A232" s="85" t="s">
        <v>29</v>
      </c>
      <c r="B232" s="50" t="s">
        <v>245</v>
      </c>
      <c r="C232" s="85" t="s">
        <v>193</v>
      </c>
    </row>
    <row r="233" spans="1:3" ht="14.4" thickBot="1" x14ac:dyDescent="0.3">
      <c r="A233" s="86" t="s">
        <v>29</v>
      </c>
      <c r="B233" s="53" t="s">
        <v>252</v>
      </c>
      <c r="C233" s="86" t="s">
        <v>193</v>
      </c>
    </row>
    <row r="234" spans="1:3" ht="14.4" thickBot="1" x14ac:dyDescent="0.3">
      <c r="A234" s="88" t="s">
        <v>272</v>
      </c>
      <c r="B234" s="52" t="s">
        <v>143</v>
      </c>
      <c r="C234" s="88" t="s">
        <v>189</v>
      </c>
    </row>
    <row r="235" spans="1:3" ht="14.4" thickBot="1" x14ac:dyDescent="0.3">
      <c r="A235" s="88" t="s">
        <v>42</v>
      </c>
      <c r="B235" s="52" t="s">
        <v>278</v>
      </c>
      <c r="C235" s="88" t="s">
        <v>189</v>
      </c>
    </row>
    <row r="236" spans="1:3" ht="14.4" thickBot="1" x14ac:dyDescent="0.3">
      <c r="A236" s="88" t="s">
        <v>258</v>
      </c>
      <c r="B236" s="52" t="s">
        <v>256</v>
      </c>
      <c r="C236" s="88" t="s">
        <v>198</v>
      </c>
    </row>
    <row r="237" spans="1:3" x14ac:dyDescent="0.25">
      <c r="A237" s="84" t="s">
        <v>31</v>
      </c>
      <c r="B237" s="51" t="s">
        <v>232</v>
      </c>
      <c r="C237" s="84" t="s">
        <v>193</v>
      </c>
    </row>
    <row r="238" spans="1:3" ht="14.4" thickBot="1" x14ac:dyDescent="0.3">
      <c r="A238" s="86" t="s">
        <v>233</v>
      </c>
      <c r="B238" s="53" t="s">
        <v>232</v>
      </c>
      <c r="C238" s="86" t="s">
        <v>193</v>
      </c>
    </row>
    <row r="239" spans="1:3" x14ac:dyDescent="0.25">
      <c r="A239" s="84" t="s">
        <v>124</v>
      </c>
      <c r="B239" s="51" t="s">
        <v>125</v>
      </c>
      <c r="C239" s="84" t="s">
        <v>191</v>
      </c>
    </row>
  </sheetData>
  <sortState ref="A5:D240">
    <sortCondition ref="A5:A240"/>
  </sortState>
  <mergeCells count="1">
    <mergeCell ref="A1:C1"/>
  </mergeCells>
  <hyperlinks>
    <hyperlink ref="A1:B1" location="CONTENIDO!A1" display="COSTOS DE OPERACIÓN I  SEMESTRE DE 2011 POR DESIGNADOR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topLeftCell="B1" workbookViewId="0">
      <selection activeCell="P12" sqref="P12"/>
    </sheetView>
  </sheetViews>
  <sheetFormatPr baseColWidth="10" defaultRowHeight="13.8" x14ac:dyDescent="0.25"/>
  <cols>
    <col min="1" max="1" width="50.26953125" bestFit="1" customWidth="1"/>
    <col min="2" max="2" width="15.26953125" customWidth="1"/>
    <col min="3" max="3" width="12.81640625" customWidth="1"/>
    <col min="4" max="4" width="16" customWidth="1"/>
    <col min="8" max="9" width="0" hidden="1" customWidth="1"/>
  </cols>
  <sheetData>
    <row r="2" spans="1:14" ht="14.4" thickBot="1" x14ac:dyDescent="0.3"/>
    <row r="3" spans="1:14" ht="14.4" thickBot="1" x14ac:dyDescent="0.3">
      <c r="A3" s="276" t="s">
        <v>329</v>
      </c>
      <c r="B3" s="277"/>
      <c r="C3" s="277"/>
      <c r="D3" s="278"/>
      <c r="F3" s="230" t="s">
        <v>204</v>
      </c>
      <c r="G3" s="230"/>
      <c r="H3" s="230"/>
      <c r="I3" s="230"/>
      <c r="J3" s="230"/>
      <c r="K3" s="230"/>
      <c r="L3" s="230"/>
      <c r="M3" s="230"/>
      <c r="N3" s="230"/>
    </row>
    <row r="4" spans="1:14" ht="15" thickBot="1" x14ac:dyDescent="0.35">
      <c r="A4" s="8"/>
      <c r="B4" s="8"/>
      <c r="C4" s="8"/>
      <c r="D4" s="8"/>
    </row>
    <row r="5" spans="1:14" ht="43.8" thickBot="1" x14ac:dyDescent="0.3">
      <c r="A5" s="279" t="s">
        <v>172</v>
      </c>
      <c r="B5" s="279" t="s">
        <v>162</v>
      </c>
      <c r="C5" s="279" t="s">
        <v>170</v>
      </c>
      <c r="D5" s="279" t="s">
        <v>163</v>
      </c>
      <c r="G5" s="9" t="s">
        <v>172</v>
      </c>
      <c r="H5" s="9" t="s">
        <v>162</v>
      </c>
      <c r="I5" s="9" t="s">
        <v>170</v>
      </c>
      <c r="J5" s="9" t="s">
        <v>163</v>
      </c>
    </row>
    <row r="6" spans="1:14" ht="28.05" customHeight="1" x14ac:dyDescent="0.3">
      <c r="A6" s="10" t="s">
        <v>167</v>
      </c>
      <c r="B6" s="72">
        <v>6</v>
      </c>
      <c r="C6" s="72">
        <v>6</v>
      </c>
      <c r="D6" s="11">
        <f>+B6/C6</f>
        <v>1</v>
      </c>
      <c r="G6" s="10" t="s">
        <v>167</v>
      </c>
      <c r="H6" s="72">
        <v>6</v>
      </c>
      <c r="I6" s="72">
        <v>6</v>
      </c>
      <c r="J6" s="11">
        <f>+H6/I6</f>
        <v>1</v>
      </c>
    </row>
    <row r="7" spans="1:14" ht="28.05" customHeight="1" x14ac:dyDescent="0.3">
      <c r="A7" s="12" t="s">
        <v>333</v>
      </c>
      <c r="B7" s="58">
        <v>24</v>
      </c>
      <c r="C7" s="58">
        <v>28</v>
      </c>
      <c r="D7" s="13">
        <f t="shared" ref="D7:D14" si="0">+B7/C7</f>
        <v>0.8571428571428571</v>
      </c>
      <c r="G7" s="12" t="s">
        <v>166</v>
      </c>
      <c r="H7" s="58">
        <v>21</v>
      </c>
      <c r="I7" s="58">
        <v>27</v>
      </c>
      <c r="J7" s="13">
        <f t="shared" ref="J7:J15" si="1">+D7</f>
        <v>0.8571428571428571</v>
      </c>
    </row>
    <row r="8" spans="1:14" ht="28.05" customHeight="1" x14ac:dyDescent="0.3">
      <c r="A8" s="12" t="s">
        <v>165</v>
      </c>
      <c r="B8" s="58">
        <v>9</v>
      </c>
      <c r="C8" s="58">
        <v>9</v>
      </c>
      <c r="D8" s="13">
        <f t="shared" si="0"/>
        <v>1</v>
      </c>
      <c r="G8" s="12" t="s">
        <v>165</v>
      </c>
      <c r="H8" s="58">
        <v>9</v>
      </c>
      <c r="I8" s="58">
        <v>9</v>
      </c>
      <c r="J8" s="13">
        <f t="shared" si="1"/>
        <v>1</v>
      </c>
    </row>
    <row r="9" spans="1:14" ht="28.05" customHeight="1" x14ac:dyDescent="0.3">
      <c r="A9" s="12" t="s">
        <v>164</v>
      </c>
      <c r="B9" s="58">
        <v>9</v>
      </c>
      <c r="C9" s="58">
        <v>12</v>
      </c>
      <c r="D9" s="13">
        <f t="shared" si="0"/>
        <v>0.75</v>
      </c>
      <c r="G9" s="12" t="s">
        <v>164</v>
      </c>
      <c r="H9" s="58">
        <v>10</v>
      </c>
      <c r="I9" s="58">
        <v>14</v>
      </c>
      <c r="J9" s="13">
        <f t="shared" si="1"/>
        <v>0.75</v>
      </c>
    </row>
    <row r="10" spans="1:14" ht="28.05" customHeight="1" x14ac:dyDescent="0.3">
      <c r="A10" s="12" t="s">
        <v>168</v>
      </c>
      <c r="B10" s="58">
        <v>3</v>
      </c>
      <c r="C10" s="58">
        <v>3</v>
      </c>
      <c r="D10" s="13">
        <f t="shared" si="0"/>
        <v>1</v>
      </c>
      <c r="G10" s="12" t="s">
        <v>168</v>
      </c>
      <c r="H10" s="58">
        <v>3</v>
      </c>
      <c r="I10" s="58">
        <v>3</v>
      </c>
      <c r="J10" s="13">
        <f t="shared" si="1"/>
        <v>1</v>
      </c>
    </row>
    <row r="11" spans="1:14" ht="28.05" customHeight="1" x14ac:dyDescent="0.3">
      <c r="A11" s="12" t="s">
        <v>173</v>
      </c>
      <c r="B11" s="58">
        <v>2</v>
      </c>
      <c r="C11" s="58">
        <v>2</v>
      </c>
      <c r="D11" s="13">
        <f t="shared" si="0"/>
        <v>1</v>
      </c>
      <c r="G11" s="12" t="s">
        <v>173</v>
      </c>
      <c r="H11" s="58">
        <v>0</v>
      </c>
      <c r="I11" s="58">
        <v>0</v>
      </c>
      <c r="J11" s="13">
        <f t="shared" si="1"/>
        <v>1</v>
      </c>
    </row>
    <row r="12" spans="1:14" ht="28.05" customHeight="1" x14ac:dyDescent="0.3">
      <c r="A12" s="12" t="s">
        <v>169</v>
      </c>
      <c r="B12" s="58">
        <v>53</v>
      </c>
      <c r="C12" s="58">
        <v>56</v>
      </c>
      <c r="D12" s="13">
        <f t="shared" si="0"/>
        <v>0.9464285714285714</v>
      </c>
      <c r="G12" s="12" t="s">
        <v>169</v>
      </c>
      <c r="H12" s="58">
        <v>52</v>
      </c>
      <c r="I12" s="58">
        <v>56</v>
      </c>
      <c r="J12" s="13">
        <f t="shared" si="1"/>
        <v>0.9464285714285714</v>
      </c>
    </row>
    <row r="13" spans="1:14" ht="28.05" customHeight="1" x14ac:dyDescent="0.3">
      <c r="A13" s="12" t="s">
        <v>171</v>
      </c>
      <c r="B13" s="58">
        <v>38</v>
      </c>
      <c r="C13" s="58">
        <v>43</v>
      </c>
      <c r="D13" s="13">
        <f t="shared" si="0"/>
        <v>0.88372093023255816</v>
      </c>
      <c r="G13" s="12" t="s">
        <v>171</v>
      </c>
      <c r="H13" s="58">
        <v>27</v>
      </c>
      <c r="I13" s="58">
        <v>43</v>
      </c>
      <c r="J13" s="13">
        <f t="shared" si="1"/>
        <v>0.88372093023255816</v>
      </c>
    </row>
    <row r="14" spans="1:14" ht="28.05" customHeight="1" thickBot="1" x14ac:dyDescent="0.35">
      <c r="A14" s="14" t="s">
        <v>174</v>
      </c>
      <c r="B14" s="73">
        <v>7</v>
      </c>
      <c r="C14" s="73">
        <v>9</v>
      </c>
      <c r="D14" s="15">
        <f t="shared" si="0"/>
        <v>0.77777777777777779</v>
      </c>
      <c r="G14" s="14" t="s">
        <v>174</v>
      </c>
      <c r="H14" s="73">
        <v>4</v>
      </c>
      <c r="I14" s="73">
        <v>6</v>
      </c>
      <c r="J14" s="15">
        <f t="shared" si="1"/>
        <v>0.77777777777777779</v>
      </c>
    </row>
    <row r="15" spans="1:14" ht="28.05" customHeight="1" thickBot="1" x14ac:dyDescent="0.35">
      <c r="A15" s="16" t="s">
        <v>331</v>
      </c>
      <c r="B15" s="17">
        <f>SUM(B6:B14)</f>
        <v>151</v>
      </c>
      <c r="C15" s="17">
        <f t="shared" ref="C15" si="2">SUM(C6:C14)</f>
        <v>168</v>
      </c>
      <c r="D15" s="18">
        <f>+B15/C15</f>
        <v>0.89880952380952384</v>
      </c>
      <c r="G15" s="16"/>
      <c r="H15" s="17"/>
      <c r="I15" s="17"/>
      <c r="J15" s="18">
        <f t="shared" si="1"/>
        <v>0.89880952380952384</v>
      </c>
    </row>
    <row r="16" spans="1:14" ht="28.05" customHeight="1" x14ac:dyDescent="0.3">
      <c r="A16" s="19"/>
      <c r="B16" s="20"/>
      <c r="C16" s="20"/>
      <c r="D16" s="21"/>
    </row>
    <row r="17" spans="1:4" ht="15" thickBot="1" x14ac:dyDescent="0.35">
      <c r="A17" s="8"/>
      <c r="B17" s="8"/>
      <c r="C17" s="8"/>
      <c r="D17" s="8"/>
    </row>
    <row r="18" spans="1:4" ht="46.2" customHeight="1" thickBot="1" x14ac:dyDescent="0.3">
      <c r="A18" s="280" t="s">
        <v>405</v>
      </c>
      <c r="B18" s="281"/>
      <c r="C18" s="281"/>
      <c r="D18" s="282"/>
    </row>
    <row r="20" spans="1:4" ht="17.399999999999999" customHeight="1" x14ac:dyDescent="0.25">
      <c r="A20" s="231" t="s">
        <v>332</v>
      </c>
      <c r="B20" s="232"/>
      <c r="C20" s="232"/>
      <c r="D20" s="232"/>
    </row>
    <row r="21" spans="1:4" ht="14.4" x14ac:dyDescent="0.3">
      <c r="A21" s="57"/>
      <c r="B21" s="20"/>
      <c r="C21" s="8"/>
    </row>
    <row r="22" spans="1:4" x14ac:dyDescent="0.25">
      <c r="A22" s="231" t="s">
        <v>297</v>
      </c>
      <c r="B22" s="232"/>
      <c r="C22" s="232"/>
      <c r="D22" s="232"/>
    </row>
    <row r="23" spans="1:4" ht="14.4" x14ac:dyDescent="0.3">
      <c r="A23" s="57"/>
      <c r="B23" s="20"/>
      <c r="C23" s="8"/>
    </row>
    <row r="24" spans="1:4" x14ac:dyDescent="0.25">
      <c r="A24" s="231" t="s">
        <v>296</v>
      </c>
      <c r="B24" s="232"/>
      <c r="C24" s="232"/>
      <c r="D24" s="232"/>
    </row>
    <row r="25" spans="1:4" ht="14.4" x14ac:dyDescent="0.3">
      <c r="A25" s="57"/>
      <c r="B25" s="20"/>
      <c r="C25" s="8"/>
    </row>
    <row r="26" spans="1:4" x14ac:dyDescent="0.25">
      <c r="A26" s="231" t="s">
        <v>328</v>
      </c>
      <c r="B26" s="232"/>
      <c r="C26" s="232"/>
      <c r="D26" s="232"/>
    </row>
    <row r="27" spans="1:4" ht="14.4" x14ac:dyDescent="0.3">
      <c r="A27" s="57"/>
      <c r="B27" s="20"/>
      <c r="C27" s="8"/>
    </row>
    <row r="28" spans="1:4" x14ac:dyDescent="0.25">
      <c r="A28" s="231" t="s">
        <v>404</v>
      </c>
      <c r="B28" s="232"/>
      <c r="C28" s="232"/>
      <c r="D28" s="232"/>
    </row>
    <row r="30" spans="1:4" ht="13.8" customHeight="1" x14ac:dyDescent="0.25">
      <c r="A30" s="231" t="s">
        <v>295</v>
      </c>
      <c r="B30" s="232"/>
      <c r="C30" s="232"/>
      <c r="D30" s="232"/>
    </row>
    <row r="31" spans="1:4" ht="14.4" x14ac:dyDescent="0.3">
      <c r="A31" s="20"/>
      <c r="B31" s="20"/>
      <c r="C31" s="8"/>
    </row>
    <row r="32" spans="1:4" ht="14.4" x14ac:dyDescent="0.3">
      <c r="A32" s="168" t="s">
        <v>330</v>
      </c>
      <c r="B32" s="20"/>
      <c r="C32" s="8"/>
    </row>
    <row r="34" spans="1:4" x14ac:dyDescent="0.25">
      <c r="A34" s="125"/>
      <c r="B34" s="125"/>
      <c r="C34" s="125"/>
      <c r="D34" s="125"/>
    </row>
    <row r="35" spans="1:4" x14ac:dyDescent="0.25">
      <c r="A35" s="125"/>
    </row>
    <row r="36" spans="1:4" x14ac:dyDescent="0.25">
      <c r="A36" s="125"/>
    </row>
  </sheetData>
  <mergeCells count="9">
    <mergeCell ref="F3:N3"/>
    <mergeCell ref="A3:D3"/>
    <mergeCell ref="A18:D18"/>
    <mergeCell ref="A30:D30"/>
    <mergeCell ref="A20:D20"/>
    <mergeCell ref="A22:D22"/>
    <mergeCell ref="A24:D24"/>
    <mergeCell ref="A26:D26"/>
    <mergeCell ref="A28:D28"/>
  </mergeCells>
  <hyperlinks>
    <hyperlink ref="A3:D3" location="CONTENIDO!A1" display="COBERTURA  COSTOS DE OPERACIÓN  AÑO  DE 2011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"/>
  <sheetViews>
    <sheetView tabSelected="1" topLeftCell="A22" workbookViewId="0">
      <selection activeCell="K42" sqref="K42"/>
    </sheetView>
  </sheetViews>
  <sheetFormatPr baseColWidth="10" defaultRowHeight="13.8" x14ac:dyDescent="0.25"/>
  <sheetData>
    <row r="1" spans="2:9" ht="14.4" thickBot="1" x14ac:dyDescent="0.3"/>
    <row r="2" spans="2:9" ht="15" thickTop="1" thickBot="1" x14ac:dyDescent="0.3">
      <c r="B2" s="233" t="s">
        <v>416</v>
      </c>
      <c r="C2" s="234"/>
      <c r="D2" s="234"/>
      <c r="E2" s="234"/>
      <c r="F2" s="234"/>
      <c r="G2" s="234"/>
      <c r="H2" s="234"/>
      <c r="I2" s="235"/>
    </row>
    <row r="3" spans="2:9" ht="14.4" thickTop="1" x14ac:dyDescent="0.25"/>
  </sheetData>
  <mergeCells count="1">
    <mergeCell ref="B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workbookViewId="0">
      <selection activeCell="N24" sqref="N24"/>
    </sheetView>
  </sheetViews>
  <sheetFormatPr baseColWidth="10" defaultRowHeight="14.4" x14ac:dyDescent="0.3"/>
  <cols>
    <col min="1" max="1" width="23.54296875" style="8" customWidth="1"/>
    <col min="2" max="2" width="10.7265625" style="8" hidden="1" customWidth="1"/>
    <col min="3" max="4" width="12.36328125" style="8" bestFit="1" customWidth="1"/>
    <col min="5" max="5" width="14.36328125" style="8" bestFit="1" customWidth="1"/>
    <col min="6" max="6" width="14.81640625" style="39" customWidth="1"/>
    <col min="7" max="8" width="8.26953125" style="8" bestFit="1" customWidth="1"/>
    <col min="9" max="9" width="7.453125" style="8" bestFit="1" customWidth="1"/>
    <col min="10" max="11" width="11.7265625" style="8" bestFit="1" customWidth="1"/>
    <col min="12" max="12" width="10.54296875" style="8" bestFit="1" customWidth="1"/>
    <col min="13" max="16384" width="10.90625" style="8"/>
  </cols>
  <sheetData>
    <row r="1" spans="1:13" ht="14.4" customHeight="1" x14ac:dyDescent="0.3">
      <c r="A1" s="247" t="s">
        <v>92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3" ht="15" thickBot="1" x14ac:dyDescent="0.35">
      <c r="A2" s="247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5" thickBot="1" x14ac:dyDescent="0.35">
      <c r="A3" s="98" t="s">
        <v>292</v>
      </c>
      <c r="B3" s="79"/>
      <c r="C3" s="99" t="s">
        <v>147</v>
      </c>
      <c r="D3" s="99" t="s">
        <v>147</v>
      </c>
      <c r="E3" s="99" t="s">
        <v>285</v>
      </c>
      <c r="F3" s="99" t="s">
        <v>147</v>
      </c>
      <c r="G3" s="99" t="s">
        <v>291</v>
      </c>
      <c r="H3" s="99" t="s">
        <v>148</v>
      </c>
      <c r="I3" s="99" t="s">
        <v>128</v>
      </c>
      <c r="J3" s="99" t="s">
        <v>148</v>
      </c>
      <c r="K3" s="99" t="s">
        <v>149</v>
      </c>
      <c r="L3" s="99" t="s">
        <v>147</v>
      </c>
      <c r="M3" s="99" t="s">
        <v>130</v>
      </c>
    </row>
    <row r="4" spans="1:13" ht="15" thickBot="1" x14ac:dyDescent="0.35">
      <c r="A4" s="100" t="s">
        <v>286</v>
      </c>
      <c r="B4" s="100" t="s">
        <v>205</v>
      </c>
      <c r="C4" s="101" t="s">
        <v>9</v>
      </c>
      <c r="D4" s="101" t="s">
        <v>10</v>
      </c>
      <c r="E4" s="101" t="s">
        <v>1</v>
      </c>
      <c r="F4" s="101" t="s">
        <v>11</v>
      </c>
      <c r="G4" s="101" t="s">
        <v>5</v>
      </c>
      <c r="H4" s="101" t="s">
        <v>12</v>
      </c>
      <c r="I4" s="101" t="s">
        <v>209</v>
      </c>
      <c r="J4" s="101" t="s">
        <v>8</v>
      </c>
      <c r="K4" s="101" t="s">
        <v>15</v>
      </c>
      <c r="L4" s="101" t="s">
        <v>13</v>
      </c>
      <c r="M4" s="101" t="s">
        <v>214</v>
      </c>
    </row>
    <row r="5" spans="1:13" x14ac:dyDescent="0.3">
      <c r="A5" s="22" t="s">
        <v>55</v>
      </c>
      <c r="B5" s="177" t="e">
        <f>+(C5*C$20+D5*D$20+E5*E$20+F5*F$20+G5*G$20+#REF!*#REF!+H5*H$20+I5*I$20+J5*J$20+K5*K$20+L5*L$20)/B$20</f>
        <v>#REF!</v>
      </c>
      <c r="C5" s="162">
        <v>729552</v>
      </c>
      <c r="D5" s="162">
        <v>92147</v>
      </c>
      <c r="E5" s="162">
        <v>859529.66666666663</v>
      </c>
      <c r="F5" s="162">
        <v>1358482</v>
      </c>
      <c r="G5" s="162">
        <v>860990.75</v>
      </c>
      <c r="H5" s="162">
        <v>795496</v>
      </c>
      <c r="I5" s="162">
        <v>1281933</v>
      </c>
      <c r="J5" s="162">
        <v>998111</v>
      </c>
      <c r="K5" s="162">
        <v>962158</v>
      </c>
      <c r="L5" s="162">
        <v>697189</v>
      </c>
      <c r="M5" s="163">
        <v>486418</v>
      </c>
    </row>
    <row r="6" spans="1:13" x14ac:dyDescent="0.3">
      <c r="A6" s="35" t="s">
        <v>56</v>
      </c>
      <c r="B6" s="77" t="e">
        <f>+(C6*C$20+D6*D$20+E6*E$20+F6*F$20+G6*G$20+#REF!*#REF!+H6*H$20+I6*I$20+J6*J$20+K6*K$20+L6*L$20)/B$20</f>
        <v>#REF!</v>
      </c>
      <c r="C6" s="24">
        <v>0</v>
      </c>
      <c r="D6" s="24">
        <v>0</v>
      </c>
      <c r="E6" s="24">
        <v>147546</v>
      </c>
      <c r="F6" s="24">
        <v>0</v>
      </c>
      <c r="G6" s="24">
        <v>88733.5</v>
      </c>
      <c r="H6" s="24">
        <v>650172</v>
      </c>
      <c r="I6" s="24">
        <v>29954</v>
      </c>
      <c r="J6" s="24">
        <v>90487</v>
      </c>
      <c r="K6" s="24">
        <v>0</v>
      </c>
      <c r="L6" s="24">
        <v>0</v>
      </c>
      <c r="M6" s="164">
        <v>65486</v>
      </c>
    </row>
    <row r="7" spans="1:13" x14ac:dyDescent="0.3">
      <c r="A7" s="35" t="s">
        <v>57</v>
      </c>
      <c r="B7" s="77" t="e">
        <f>+(C7*C$20+D7*D$20+E7*E$20+F7*F$20+G7*G$20+#REF!*#REF!+H7*H$20+I7*I$20+J7*J$20+K7*K$20+L7*L$20)/B$20</f>
        <v>#REF!</v>
      </c>
      <c r="C7" s="24">
        <v>65279</v>
      </c>
      <c r="D7" s="24">
        <v>44218</v>
      </c>
      <c r="E7" s="24">
        <v>96575.333333333328</v>
      </c>
      <c r="F7" s="24">
        <v>55011</v>
      </c>
      <c r="G7" s="24">
        <v>115600</v>
      </c>
      <c r="H7" s="24">
        <v>43476</v>
      </c>
      <c r="I7" s="24">
        <v>91870</v>
      </c>
      <c r="J7" s="24">
        <v>70056</v>
      </c>
      <c r="K7" s="24">
        <v>133575</v>
      </c>
      <c r="L7" s="24">
        <v>27767</v>
      </c>
      <c r="M7" s="164">
        <v>42590</v>
      </c>
    </row>
    <row r="8" spans="1:13" x14ac:dyDescent="0.3">
      <c r="A8" s="35" t="s">
        <v>58</v>
      </c>
      <c r="B8" s="77" t="e">
        <f>+(C8*C$20+D8*D$20+E8*E$20+F8*F$20+G8*G$20+#REF!*#REF!+H8*H$20+I8*I$20+J8*J$20+K8*K$20+L8*L$20)/B$20</f>
        <v>#REF!</v>
      </c>
      <c r="C8" s="24">
        <v>1210797</v>
      </c>
      <c r="D8" s="24">
        <v>1294205</v>
      </c>
      <c r="E8" s="24">
        <v>1108573.3333333333</v>
      </c>
      <c r="F8" s="24">
        <v>2551447</v>
      </c>
      <c r="G8" s="24">
        <v>570116</v>
      </c>
      <c r="H8" s="24">
        <v>1637298</v>
      </c>
      <c r="I8" s="24">
        <v>239718</v>
      </c>
      <c r="J8" s="24">
        <v>149544</v>
      </c>
      <c r="K8" s="24">
        <v>641081</v>
      </c>
      <c r="L8" s="24">
        <v>562654</v>
      </c>
      <c r="M8" s="164">
        <v>105611</v>
      </c>
    </row>
    <row r="9" spans="1:13" x14ac:dyDescent="0.3">
      <c r="A9" s="35" t="s">
        <v>59</v>
      </c>
      <c r="B9" s="77" t="e">
        <f>+(C9*C$20+D9*D$20+E9*E$20+F9*F$20+G9*G$20+#REF!*#REF!+H9*H$20+I9*I$20+J9*J$20+K9*K$20+L9*L$20)/B$20</f>
        <v>#REF!</v>
      </c>
      <c r="C9" s="24">
        <v>1327789</v>
      </c>
      <c r="D9" s="24">
        <v>1127313</v>
      </c>
      <c r="E9" s="24">
        <v>2000953</v>
      </c>
      <c r="F9" s="24">
        <v>2486397</v>
      </c>
      <c r="G9" s="24">
        <v>1517535.75</v>
      </c>
      <c r="H9" s="24">
        <v>1910937</v>
      </c>
      <c r="I9" s="24">
        <v>890460</v>
      </c>
      <c r="J9" s="24">
        <v>2833099</v>
      </c>
      <c r="K9" s="24">
        <v>766065</v>
      </c>
      <c r="L9" s="24">
        <v>1167501</v>
      </c>
      <c r="M9" s="164">
        <v>564000</v>
      </c>
    </row>
    <row r="10" spans="1:13" x14ac:dyDescent="0.3">
      <c r="A10" s="35" t="s">
        <v>60</v>
      </c>
      <c r="B10" s="77" t="e">
        <f>+(C10*C$20+D10*D$20+E10*E$20+F10*F$20+G10*G$20+#REF!*#REF!+H10*H$20+I10*I$20+J10*J$20+K10*K$20+L10*L$20)/B$20</f>
        <v>#REF!</v>
      </c>
      <c r="C10" s="24">
        <v>294360</v>
      </c>
      <c r="D10" s="24">
        <v>576039</v>
      </c>
      <c r="E10" s="24">
        <v>714985.66666666663</v>
      </c>
      <c r="F10" s="24">
        <v>1183927</v>
      </c>
      <c r="G10" s="24">
        <v>574281.75</v>
      </c>
      <c r="H10" s="24">
        <v>2320162</v>
      </c>
      <c r="I10" s="24">
        <v>34105</v>
      </c>
      <c r="J10" s="24">
        <v>693531</v>
      </c>
      <c r="K10" s="24">
        <v>268998</v>
      </c>
      <c r="L10" s="24">
        <v>165110</v>
      </c>
      <c r="M10" s="164">
        <v>36582</v>
      </c>
    </row>
    <row r="11" spans="1:13" x14ac:dyDescent="0.3">
      <c r="A11" s="35" t="s">
        <v>61</v>
      </c>
      <c r="B11" s="77" t="e">
        <f>+(C11*C$20+D11*D$20+E11*E$20+F11*F$20+G11*G$20+#REF!*#REF!+H11*H$20+I11*I$20+J11*J$20+K11*K$20+L11*L$20)/B$20</f>
        <v>#REF!</v>
      </c>
      <c r="C11" s="24">
        <v>3845935</v>
      </c>
      <c r="D11" s="24">
        <v>4078770</v>
      </c>
      <c r="E11" s="24">
        <v>4397669</v>
      </c>
      <c r="F11" s="24">
        <v>9714015</v>
      </c>
      <c r="G11" s="24">
        <v>3516538.25</v>
      </c>
      <c r="H11" s="24">
        <v>6149161</v>
      </c>
      <c r="I11" s="24">
        <v>1418000</v>
      </c>
      <c r="J11" s="24">
        <v>1018829</v>
      </c>
      <c r="K11" s="24">
        <v>3151052</v>
      </c>
      <c r="L11" s="24">
        <v>954683</v>
      </c>
      <c r="M11" s="164">
        <v>744099</v>
      </c>
    </row>
    <row r="12" spans="1:13" ht="16.8" customHeight="1" x14ac:dyDescent="0.3">
      <c r="A12" s="35" t="s">
        <v>62</v>
      </c>
      <c r="B12" s="77" t="e">
        <f>+(C12*C$20+D12*D$20+E12*E$20+F12*F$20+G12*G$20+#REF!*#REF!+H12*H$20+I12*I$20+J12*J$20+K12*K$20+L12*L$20)/B$20</f>
        <v>#REF!</v>
      </c>
      <c r="C12" s="24">
        <v>310005</v>
      </c>
      <c r="D12" s="24">
        <v>298969</v>
      </c>
      <c r="E12" s="24">
        <v>176389</v>
      </c>
      <c r="F12" s="24">
        <v>321555</v>
      </c>
      <c r="G12" s="24">
        <v>0</v>
      </c>
      <c r="H12" s="24">
        <v>0</v>
      </c>
      <c r="I12" s="24">
        <v>721756</v>
      </c>
      <c r="J12" s="24">
        <v>0</v>
      </c>
      <c r="K12" s="24">
        <v>4075</v>
      </c>
      <c r="L12" s="24">
        <v>321661</v>
      </c>
      <c r="M12" s="164">
        <v>98967</v>
      </c>
    </row>
    <row r="13" spans="1:13" ht="15" thickBot="1" x14ac:dyDescent="0.35">
      <c r="A13" s="47" t="s">
        <v>63</v>
      </c>
      <c r="B13" s="77" t="e">
        <f>+(C13*C$20+D13*D$20+E13*E$20+F13*F$20+G13*G$20+#REF!*#REF!+H13*H$20+I13*I$20+J13*J$20+K13*K$20+L13*L$20)/B$20</f>
        <v>#REF!</v>
      </c>
      <c r="C13" s="91">
        <v>915817</v>
      </c>
      <c r="D13" s="91">
        <v>1243889</v>
      </c>
      <c r="E13" s="91">
        <v>1990950.3333333333</v>
      </c>
      <c r="F13" s="91">
        <v>3285428</v>
      </c>
      <c r="G13" s="91">
        <v>1830112.25</v>
      </c>
      <c r="H13" s="91">
        <v>4070351</v>
      </c>
      <c r="I13" s="91">
        <v>818966</v>
      </c>
      <c r="J13" s="91">
        <v>1168056</v>
      </c>
      <c r="K13" s="91">
        <v>1397475</v>
      </c>
      <c r="L13" s="91">
        <v>257727</v>
      </c>
      <c r="M13" s="165">
        <v>69730</v>
      </c>
    </row>
    <row r="14" spans="1:13" ht="15" thickBot="1" x14ac:dyDescent="0.35">
      <c r="A14" s="121" t="s">
        <v>67</v>
      </c>
      <c r="B14" s="95" t="e">
        <f>SUM(B5:B13)</f>
        <v>#REF!</v>
      </c>
      <c r="C14" s="96">
        <f>SUM(C5:C13)</f>
        <v>8699534</v>
      </c>
      <c r="D14" s="96">
        <f t="shared" ref="D14" si="0">SUM(D5:D13)</f>
        <v>8755550</v>
      </c>
      <c r="E14" s="96">
        <f t="shared" ref="E14" si="1">SUM(E5:E13)</f>
        <v>11493171.333333334</v>
      </c>
      <c r="F14" s="96">
        <f t="shared" ref="F14" si="2">SUM(F5:F13)</f>
        <v>20956262</v>
      </c>
      <c r="G14" s="96">
        <v>9073908.25</v>
      </c>
      <c r="H14" s="96">
        <f t="shared" ref="H14" si="3">SUM(H5:H13)</f>
        <v>17577053</v>
      </c>
      <c r="I14" s="96">
        <f t="shared" ref="I14" si="4">SUM(I5:I13)</f>
        <v>5526762</v>
      </c>
      <c r="J14" s="96">
        <f t="shared" ref="J14" si="5">SUM(J5:J13)</f>
        <v>7021713</v>
      </c>
      <c r="K14" s="96">
        <f t="shared" ref="K14" si="6">SUM(K5:K13)</f>
        <v>7324479</v>
      </c>
      <c r="L14" s="96">
        <f t="shared" ref="L14" si="7">SUM(L5:L13)</f>
        <v>4154292</v>
      </c>
      <c r="M14" s="97">
        <f t="shared" ref="M14" si="8">SUM(M5:M13)</f>
        <v>2213483</v>
      </c>
    </row>
    <row r="15" spans="1:13" x14ac:dyDescent="0.3">
      <c r="A15" s="23" t="s">
        <v>64</v>
      </c>
      <c r="B15" s="77" t="e">
        <f>+(C15*C$20+D15*D$20+E15*E$20+F15*F$20+G15*G$20+#REF!*#REF!+H15*H$20+I15*I$20+J15*J$20+K15*K$20+L15*L$20)/B$20</f>
        <v>#REF!</v>
      </c>
      <c r="C15" s="27">
        <v>2418597</v>
      </c>
      <c r="D15" s="27">
        <v>1331665</v>
      </c>
      <c r="E15" s="27">
        <v>1487138.3333333333</v>
      </c>
      <c r="F15" s="27">
        <v>860040</v>
      </c>
      <c r="G15" s="27">
        <v>1463190.25</v>
      </c>
      <c r="H15" s="27">
        <v>1380255</v>
      </c>
      <c r="I15" s="27">
        <v>969199</v>
      </c>
      <c r="J15" s="27">
        <v>104732</v>
      </c>
      <c r="K15" s="27">
        <v>1781018</v>
      </c>
      <c r="L15" s="27">
        <v>2439012</v>
      </c>
      <c r="M15" s="166">
        <v>461957</v>
      </c>
    </row>
    <row r="16" spans="1:13" x14ac:dyDescent="0.3">
      <c r="A16" s="35" t="s">
        <v>65</v>
      </c>
      <c r="B16" s="77" t="e">
        <f>+(C16*C$20+D16*D$20+E16*E$20+F16*F$20+G16*G$20+#REF!*#REF!+H16*H$20+I16*I$20+J16*J$20+K16*K$20+L16*L$20)/B$20</f>
        <v>#REF!</v>
      </c>
      <c r="C16" s="24">
        <v>1276916</v>
      </c>
      <c r="D16" s="24">
        <v>1025425</v>
      </c>
      <c r="E16" s="24">
        <v>1672971.3333333333</v>
      </c>
      <c r="F16" s="24">
        <v>1541797</v>
      </c>
      <c r="G16" s="24">
        <v>1831952</v>
      </c>
      <c r="H16" s="24">
        <v>1825908</v>
      </c>
      <c r="I16" s="24">
        <v>64957</v>
      </c>
      <c r="J16" s="24">
        <v>792426</v>
      </c>
      <c r="K16" s="24">
        <v>1697540</v>
      </c>
      <c r="L16" s="24">
        <v>320982</v>
      </c>
      <c r="M16" s="164">
        <v>184316</v>
      </c>
    </row>
    <row r="17" spans="1:13" ht="15" thickBot="1" x14ac:dyDescent="0.35">
      <c r="A17" s="47" t="s">
        <v>66</v>
      </c>
      <c r="B17" s="77" t="e">
        <f>+(C17*C$20+D17*D$20+E17*E$20+F17*F$20+G17*G$20+#REF!*#REF!+H17*H$20+I17*I$20+J17*J$20+K17*K$20+L17*L$20)/B$20</f>
        <v>#REF!</v>
      </c>
      <c r="C17" s="91">
        <v>202171</v>
      </c>
      <c r="D17" s="91">
        <v>331847</v>
      </c>
      <c r="E17" s="91">
        <v>356128</v>
      </c>
      <c r="F17" s="91">
        <v>902103</v>
      </c>
      <c r="G17" s="91">
        <v>319787.75</v>
      </c>
      <c r="H17" s="91">
        <v>914143</v>
      </c>
      <c r="I17" s="91">
        <v>182014</v>
      </c>
      <c r="J17" s="91">
        <v>323071</v>
      </c>
      <c r="K17" s="91">
        <v>0</v>
      </c>
      <c r="L17" s="91">
        <v>46532</v>
      </c>
      <c r="M17" s="165">
        <v>248543</v>
      </c>
    </row>
    <row r="18" spans="1:13" ht="15" thickBot="1" x14ac:dyDescent="0.35">
      <c r="A18" s="121" t="s">
        <v>68</v>
      </c>
      <c r="B18" s="95" t="e">
        <f>SUM(B15:B17)</f>
        <v>#REF!</v>
      </c>
      <c r="C18" s="96">
        <f>SUM(C15:C17)</f>
        <v>3897684</v>
      </c>
      <c r="D18" s="96">
        <f t="shared" ref="D18" si="9">SUM(D15:D17)</f>
        <v>2688937</v>
      </c>
      <c r="E18" s="96">
        <f t="shared" ref="E18" si="10">SUM(E15:E17)</f>
        <v>3516237.6666666665</v>
      </c>
      <c r="F18" s="96">
        <f t="shared" ref="F18" si="11">SUM(F15:F17)</f>
        <v>3303940</v>
      </c>
      <c r="G18" s="96">
        <v>3614930</v>
      </c>
      <c r="H18" s="96">
        <f t="shared" ref="H18" si="12">SUM(H15:H17)</f>
        <v>4120306</v>
      </c>
      <c r="I18" s="96">
        <f t="shared" ref="I18" si="13">SUM(I15:I17)</f>
        <v>1216170</v>
      </c>
      <c r="J18" s="96">
        <f t="shared" ref="J18" si="14">SUM(J15:J17)</f>
        <v>1220229</v>
      </c>
      <c r="K18" s="96">
        <f t="shared" ref="K18" si="15">SUM(K15:K17)</f>
        <v>3478558</v>
      </c>
      <c r="L18" s="96">
        <f t="shared" ref="L18" si="16">SUM(L15:L17)</f>
        <v>2806526</v>
      </c>
      <c r="M18" s="97">
        <f t="shared" ref="M18" si="17">SUM(M15:M17)</f>
        <v>894816</v>
      </c>
    </row>
    <row r="19" spans="1:13" ht="15" thickBot="1" x14ac:dyDescent="0.35">
      <c r="A19" s="176" t="s">
        <v>69</v>
      </c>
      <c r="B19" s="78" t="e">
        <f>+B14+B18</f>
        <v>#REF!</v>
      </c>
      <c r="C19" s="92">
        <f>+C14+C18</f>
        <v>12597218</v>
      </c>
      <c r="D19" s="92">
        <f t="shared" ref="D19" si="18">+D14+D18</f>
        <v>11444487</v>
      </c>
      <c r="E19" s="92">
        <f t="shared" ref="E19" si="19">+E14+E18</f>
        <v>15009409</v>
      </c>
      <c r="F19" s="92">
        <f t="shared" ref="F19" si="20">+F14+F18</f>
        <v>24260202</v>
      </c>
      <c r="G19" s="92">
        <v>12688838.25</v>
      </c>
      <c r="H19" s="92">
        <f t="shared" ref="H19" si="21">+H14+H18</f>
        <v>21697359</v>
      </c>
      <c r="I19" s="92">
        <f t="shared" ref="I19" si="22">+I14+I18</f>
        <v>6742932</v>
      </c>
      <c r="J19" s="92">
        <f t="shared" ref="J19" si="23">+J14+J18</f>
        <v>8241942</v>
      </c>
      <c r="K19" s="92">
        <f t="shared" ref="K19" si="24">+K14+K18</f>
        <v>10803037</v>
      </c>
      <c r="L19" s="92">
        <f t="shared" ref="L19" si="25">+L14+L18</f>
        <v>6960818</v>
      </c>
      <c r="M19" s="93">
        <f t="shared" ref="M19" si="26">+M14+M18</f>
        <v>3108299</v>
      </c>
    </row>
    <row r="20" spans="1:13" x14ac:dyDescent="0.3">
      <c r="A20" s="23" t="s">
        <v>340</v>
      </c>
      <c r="B20" s="77">
        <f>SUM(C20:L20)</f>
        <v>185105</v>
      </c>
      <c r="C20" s="27">
        <v>14698</v>
      </c>
      <c r="D20" s="27">
        <v>21905</v>
      </c>
      <c r="E20" s="27">
        <v>69836</v>
      </c>
      <c r="F20" s="27">
        <v>21794</v>
      </c>
      <c r="G20" s="27">
        <v>12112</v>
      </c>
      <c r="H20" s="27">
        <v>1769</v>
      </c>
      <c r="I20" s="27">
        <v>696</v>
      </c>
      <c r="J20" s="27">
        <v>5506</v>
      </c>
      <c r="K20" s="27">
        <v>23760</v>
      </c>
      <c r="L20" s="27">
        <v>13029</v>
      </c>
      <c r="M20" s="166">
        <v>15468</v>
      </c>
    </row>
    <row r="21" spans="1:13" x14ac:dyDescent="0.3">
      <c r="A21" s="35" t="s">
        <v>341</v>
      </c>
      <c r="B21" s="77">
        <f>SUM(C21:L21)</f>
        <v>124248.5</v>
      </c>
      <c r="C21" s="24">
        <v>12766</v>
      </c>
      <c r="D21" s="24">
        <v>8876</v>
      </c>
      <c r="E21" s="24">
        <v>54136</v>
      </c>
      <c r="F21" s="24">
        <v>3524</v>
      </c>
      <c r="G21" s="24">
        <v>10143.5</v>
      </c>
      <c r="H21" s="24">
        <v>358</v>
      </c>
      <c r="I21" s="24">
        <v>1287</v>
      </c>
      <c r="J21" s="24">
        <v>6179</v>
      </c>
      <c r="K21" s="24">
        <v>15052</v>
      </c>
      <c r="L21" s="24">
        <v>11927</v>
      </c>
      <c r="M21" s="164">
        <v>16548</v>
      </c>
    </row>
    <row r="22" spans="1:13" ht="15" thickBot="1" x14ac:dyDescent="0.35">
      <c r="A22" s="175" t="s">
        <v>342</v>
      </c>
      <c r="B22" s="178">
        <f>SUM(C22:L22)</f>
        <v>111</v>
      </c>
      <c r="C22" s="28">
        <v>10</v>
      </c>
      <c r="D22" s="28">
        <v>11</v>
      </c>
      <c r="E22" s="28">
        <v>41</v>
      </c>
      <c r="F22" s="28">
        <v>8</v>
      </c>
      <c r="G22" s="28">
        <v>9</v>
      </c>
      <c r="H22" s="28">
        <v>1</v>
      </c>
      <c r="I22" s="28">
        <v>1</v>
      </c>
      <c r="J22" s="28">
        <v>7</v>
      </c>
      <c r="K22" s="28">
        <v>14</v>
      </c>
      <c r="L22" s="28">
        <v>9</v>
      </c>
      <c r="M22" s="167">
        <v>10</v>
      </c>
    </row>
    <row r="23" spans="1:13" x14ac:dyDescent="0.3">
      <c r="A23" s="20"/>
      <c r="B23" s="20"/>
      <c r="C23" s="29"/>
      <c r="D23" s="29"/>
      <c r="E23" s="29"/>
      <c r="F23" s="30"/>
      <c r="G23" s="29"/>
      <c r="H23" s="29"/>
      <c r="I23" s="29"/>
      <c r="J23" s="29"/>
      <c r="K23" s="29"/>
      <c r="L23" s="29"/>
    </row>
    <row r="24" spans="1:13" ht="15" thickBot="1" x14ac:dyDescent="0.35">
      <c r="A24" s="20"/>
      <c r="B24" s="20"/>
      <c r="C24" s="29"/>
      <c r="D24" s="20"/>
      <c r="E24" s="20"/>
      <c r="F24" s="31"/>
      <c r="G24" s="20"/>
      <c r="H24" s="32"/>
      <c r="I24" s="32"/>
      <c r="J24" s="32"/>
      <c r="K24" s="20"/>
      <c r="L24" s="20"/>
    </row>
    <row r="25" spans="1:13" ht="15" thickBot="1" x14ac:dyDescent="0.35">
      <c r="A25" s="245" t="s">
        <v>70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</row>
    <row r="26" spans="1:13" x14ac:dyDescent="0.3">
      <c r="A26" s="23" t="s">
        <v>55</v>
      </c>
      <c r="B26" s="74"/>
      <c r="C26" s="46">
        <f>+C5/C$19</f>
        <v>5.7913739366898309E-2</v>
      </c>
      <c r="D26" s="46">
        <f t="shared" ref="D26" si="27">+D5/D$19</f>
        <v>8.051649672021122E-3</v>
      </c>
      <c r="E26" s="46">
        <f t="shared" ref="E26:F40" si="28">+E5/E$19</f>
        <v>5.7266056689285146E-2</v>
      </c>
      <c r="F26" s="124">
        <f t="shared" si="28"/>
        <v>5.5996318579705148E-2</v>
      </c>
      <c r="G26" s="46">
        <f t="shared" ref="G26" si="29">+G5/G$19</f>
        <v>6.785418278935032E-2</v>
      </c>
      <c r="H26" s="46">
        <f t="shared" ref="H26:L26" si="30">+H5/H$19</f>
        <v>3.6663263948391138E-2</v>
      </c>
      <c r="I26" s="46">
        <f t="shared" si="30"/>
        <v>0.19011507160386609</v>
      </c>
      <c r="J26" s="46">
        <f t="shared" si="30"/>
        <v>0.12110143458908107</v>
      </c>
      <c r="K26" s="46">
        <f t="shared" si="30"/>
        <v>8.906365867301945E-2</v>
      </c>
      <c r="L26" s="46">
        <f t="shared" si="30"/>
        <v>0.10015906176544194</v>
      </c>
      <c r="M26" s="46">
        <f t="shared" ref="M26" si="31">+M5/M$19</f>
        <v>0.15649009313454079</v>
      </c>
    </row>
    <row r="27" spans="1:13" x14ac:dyDescent="0.3">
      <c r="A27" s="35" t="s">
        <v>56</v>
      </c>
      <c r="B27" s="75"/>
      <c r="C27" s="33">
        <f t="shared" ref="C27:L40" si="32">+C6/C$19</f>
        <v>0</v>
      </c>
      <c r="D27" s="33">
        <f t="shared" ref="D27" si="33">+D6/D$19</f>
        <v>0</v>
      </c>
      <c r="E27" s="33">
        <f t="shared" ref="E27" si="34">+E6/E$19</f>
        <v>9.8302338219979218E-3</v>
      </c>
      <c r="F27" s="34">
        <f t="shared" si="28"/>
        <v>0</v>
      </c>
      <c r="G27" s="33">
        <f t="shared" ref="G27" si="35">+G6/G$19</f>
        <v>6.9930357887570994E-3</v>
      </c>
      <c r="H27" s="33">
        <f t="shared" si="32"/>
        <v>2.9965490270037011E-2</v>
      </c>
      <c r="I27" s="33">
        <f t="shared" si="32"/>
        <v>4.4422811916240588E-3</v>
      </c>
      <c r="J27" s="33">
        <f t="shared" si="32"/>
        <v>1.0978844549015269E-2</v>
      </c>
      <c r="K27" s="33">
        <f t="shared" si="32"/>
        <v>0</v>
      </c>
      <c r="L27" s="33">
        <f t="shared" si="32"/>
        <v>0</v>
      </c>
      <c r="M27" s="33">
        <f t="shared" ref="M27" si="36">+M6/M$19</f>
        <v>2.1068114747004714E-2</v>
      </c>
    </row>
    <row r="28" spans="1:13" x14ac:dyDescent="0.3">
      <c r="A28" s="35" t="s">
        <v>57</v>
      </c>
      <c r="B28" s="75"/>
      <c r="C28" s="33">
        <f t="shared" si="32"/>
        <v>5.1820171723629769E-3</v>
      </c>
      <c r="D28" s="33">
        <f t="shared" ref="D28" si="37">+D7/D$19</f>
        <v>3.8636943709228731E-3</v>
      </c>
      <c r="E28" s="33">
        <f t="shared" ref="E28" si="38">+E7/E$19</f>
        <v>6.4343195213971E-3</v>
      </c>
      <c r="F28" s="34">
        <f t="shared" si="28"/>
        <v>2.2675408885713317E-3</v>
      </c>
      <c r="G28" s="33">
        <f t="shared" ref="G28" si="39">+G7/G$19</f>
        <v>9.1103691072742608E-3</v>
      </c>
      <c r="H28" s="33">
        <f t="shared" si="32"/>
        <v>2.0037461702136191E-3</v>
      </c>
      <c r="I28" s="33">
        <f t="shared" si="32"/>
        <v>1.3624636879031258E-2</v>
      </c>
      <c r="J28" s="33">
        <f t="shared" si="32"/>
        <v>8.4999384853715297E-3</v>
      </c>
      <c r="K28" s="33">
        <f t="shared" si="32"/>
        <v>1.2364578590261239E-2</v>
      </c>
      <c r="L28" s="33">
        <f t="shared" si="32"/>
        <v>3.9890426671118249E-3</v>
      </c>
      <c r="M28" s="33">
        <f t="shared" ref="M28" si="40">+M7/M$19</f>
        <v>1.3702028022400677E-2</v>
      </c>
    </row>
    <row r="29" spans="1:13" x14ac:dyDescent="0.3">
      <c r="A29" s="35" t="s">
        <v>58</v>
      </c>
      <c r="B29" s="75"/>
      <c r="C29" s="33">
        <f t="shared" si="32"/>
        <v>9.611622185152309E-2</v>
      </c>
      <c r="D29" s="33">
        <f t="shared" ref="D29" si="41">+D8/D$19</f>
        <v>0.11308545328418827</v>
      </c>
      <c r="E29" s="33">
        <f t="shared" ref="E29" si="42">+E8/E$19</f>
        <v>7.3858559876230523E-2</v>
      </c>
      <c r="F29" s="34">
        <f t="shared" si="28"/>
        <v>0.10517006412395083</v>
      </c>
      <c r="G29" s="33">
        <f t="shared" ref="G29" si="43">+G8/G$19</f>
        <v>4.4930512058501494E-2</v>
      </c>
      <c r="H29" s="33">
        <f t="shared" si="32"/>
        <v>7.5460704687607377E-2</v>
      </c>
      <c r="I29" s="33">
        <f t="shared" si="32"/>
        <v>3.5551003628688529E-2</v>
      </c>
      <c r="J29" s="33">
        <f t="shared" si="32"/>
        <v>1.8144267455412814E-2</v>
      </c>
      <c r="K29" s="33">
        <f t="shared" si="32"/>
        <v>5.9342664474813886E-2</v>
      </c>
      <c r="L29" s="33">
        <f t="shared" si="32"/>
        <v>8.0831591919225579E-2</v>
      </c>
      <c r="M29" s="33">
        <f t="shared" ref="M29" si="44">+M8/M$19</f>
        <v>3.3977104519224179E-2</v>
      </c>
    </row>
    <row r="30" spans="1:13" x14ac:dyDescent="0.3">
      <c r="A30" s="35" t="s">
        <v>59</v>
      </c>
      <c r="B30" s="75"/>
      <c r="C30" s="33">
        <f t="shared" si="32"/>
        <v>0.10540335175591944</v>
      </c>
      <c r="D30" s="33">
        <f t="shared" ref="D30" si="45">+D9/D$19</f>
        <v>9.8502711392830455E-2</v>
      </c>
      <c r="E30" s="33">
        <f t="shared" ref="E30" si="46">+E9/E$19</f>
        <v>0.13331324371266051</v>
      </c>
      <c r="F30" s="34">
        <f t="shared" si="28"/>
        <v>0.10248871794224962</v>
      </c>
      <c r="G30" s="33">
        <f t="shared" ref="G30" si="47">+G9/G$19</f>
        <v>0.1195961143251235</v>
      </c>
      <c r="H30" s="33">
        <f t="shared" si="32"/>
        <v>8.807233175244969E-2</v>
      </c>
      <c r="I30" s="33">
        <f t="shared" si="32"/>
        <v>0.1320582796919797</v>
      </c>
      <c r="J30" s="33">
        <f t="shared" si="32"/>
        <v>0.34374168126880777</v>
      </c>
      <c r="K30" s="33">
        <f t="shared" si="32"/>
        <v>7.0912003726359543E-2</v>
      </c>
      <c r="L30" s="33">
        <f t="shared" si="32"/>
        <v>0.16772468408166971</v>
      </c>
      <c r="M30" s="33">
        <f t="shared" ref="M30" si="48">+M9/M$19</f>
        <v>0.18144972539643064</v>
      </c>
    </row>
    <row r="31" spans="1:13" x14ac:dyDescent="0.3">
      <c r="A31" s="35" t="s">
        <v>60</v>
      </c>
      <c r="B31" s="75"/>
      <c r="C31" s="33">
        <f t="shared" si="32"/>
        <v>2.3367064061287184E-2</v>
      </c>
      <c r="D31" s="33">
        <f t="shared" ref="D31" si="49">+D10/D$19</f>
        <v>5.0333317692614794E-2</v>
      </c>
      <c r="E31" s="33">
        <f t="shared" ref="E31" si="50">+E10/E$19</f>
        <v>4.7635830742347458E-2</v>
      </c>
      <c r="F31" s="34">
        <f t="shared" si="28"/>
        <v>4.8801201243089405E-2</v>
      </c>
      <c r="G31" s="33">
        <f t="shared" ref="G31" si="51">+G10/G$19</f>
        <v>4.5258812405461944E-2</v>
      </c>
      <c r="H31" s="33">
        <f t="shared" si="32"/>
        <v>0.1069329221127788</v>
      </c>
      <c r="I31" s="33">
        <f t="shared" si="32"/>
        <v>5.0578887641162624E-3</v>
      </c>
      <c r="J31" s="33">
        <f t="shared" si="32"/>
        <v>8.4146551868479538E-2</v>
      </c>
      <c r="K31" s="33">
        <f t="shared" si="32"/>
        <v>2.4900220188082297E-2</v>
      </c>
      <c r="L31" s="33">
        <f t="shared" si="32"/>
        <v>2.3719913377996667E-2</v>
      </c>
      <c r="M31" s="33">
        <f t="shared" ref="M31" si="52">+M10/M$19</f>
        <v>1.1769138039808912E-2</v>
      </c>
    </row>
    <row r="32" spans="1:13" x14ac:dyDescent="0.3">
      <c r="A32" s="35" t="s">
        <v>61</v>
      </c>
      <c r="B32" s="75"/>
      <c r="C32" s="33">
        <f t="shared" si="32"/>
        <v>0.30530034488567237</v>
      </c>
      <c r="D32" s="33">
        <f t="shared" ref="D32" si="53">+D11/D$19</f>
        <v>0.35639605340108299</v>
      </c>
      <c r="E32" s="33">
        <f t="shared" ref="E32" si="54">+E11/E$19</f>
        <v>0.29299414787084554</v>
      </c>
      <c r="F32" s="34">
        <f t="shared" si="28"/>
        <v>0.40040948546100319</v>
      </c>
      <c r="G32" s="33">
        <f t="shared" ref="G32" si="55">+G11/G$19</f>
        <v>0.27713634461373954</v>
      </c>
      <c r="H32" s="33">
        <f t="shared" si="32"/>
        <v>0.28340596659713285</v>
      </c>
      <c r="I32" s="33">
        <f t="shared" si="32"/>
        <v>0.21029427554660199</v>
      </c>
      <c r="J32" s="33">
        <f t="shared" si="32"/>
        <v>0.1236151625430026</v>
      </c>
      <c r="K32" s="33">
        <f t="shared" si="32"/>
        <v>0.29168205200074759</v>
      </c>
      <c r="L32" s="33">
        <f t="shared" si="32"/>
        <v>0.13715097852005326</v>
      </c>
      <c r="M32" s="33">
        <f t="shared" ref="M32" si="56">+M11/M$19</f>
        <v>0.23939106244283448</v>
      </c>
    </row>
    <row r="33" spans="1:13" x14ac:dyDescent="0.3">
      <c r="A33" s="35" t="s">
        <v>62</v>
      </c>
      <c r="B33" s="75"/>
      <c r="C33" s="33">
        <f t="shared" si="32"/>
        <v>2.4609004940614666E-2</v>
      </c>
      <c r="D33" s="33">
        <f t="shared" ref="D33" si="57">+D12/D$19</f>
        <v>2.6123407715872279E-2</v>
      </c>
      <c r="E33" s="33">
        <f t="shared" ref="E33" si="58">+E12/E$19</f>
        <v>1.1751895094603658E-2</v>
      </c>
      <c r="F33" s="34">
        <f t="shared" si="28"/>
        <v>1.3254423850221858E-2</v>
      </c>
      <c r="G33" s="33">
        <f t="shared" ref="G33" si="59">+G12/G$19</f>
        <v>0</v>
      </c>
      <c r="H33" s="33">
        <f t="shared" si="32"/>
        <v>0</v>
      </c>
      <c r="I33" s="33">
        <f t="shared" si="32"/>
        <v>0.10703889643259046</v>
      </c>
      <c r="J33" s="33">
        <f t="shared" si="32"/>
        <v>0</v>
      </c>
      <c r="K33" s="33">
        <f t="shared" si="32"/>
        <v>3.7720874231940519E-4</v>
      </c>
      <c r="L33" s="33">
        <f t="shared" si="32"/>
        <v>4.6210229889648027E-2</v>
      </c>
      <c r="M33" s="33">
        <f t="shared" ref="M33" si="60">+M12/M$19</f>
        <v>3.1839601016504522E-2</v>
      </c>
    </row>
    <row r="34" spans="1:13" x14ac:dyDescent="0.3">
      <c r="A34" s="35" t="s">
        <v>63</v>
      </c>
      <c r="B34" s="75"/>
      <c r="C34" s="33">
        <f t="shared" si="32"/>
        <v>7.2699940574180749E-2</v>
      </c>
      <c r="D34" s="33">
        <f t="shared" ref="D34" si="61">+D13/D$19</f>
        <v>0.10868892594312003</v>
      </c>
      <c r="E34" s="33">
        <f t="shared" ref="E34" si="62">+E13/E$19</f>
        <v>0.13264681729529346</v>
      </c>
      <c r="F34" s="34">
        <f t="shared" si="28"/>
        <v>0.13542459374410815</v>
      </c>
      <c r="G34" s="33">
        <f t="shared" ref="G34" si="63">+G13/G$19</f>
        <v>0.14423008741560717</v>
      </c>
      <c r="H34" s="33">
        <f t="shared" si="32"/>
        <v>0.18759661026026256</v>
      </c>
      <c r="I34" s="33">
        <f t="shared" si="32"/>
        <v>0.12145547367228381</v>
      </c>
      <c r="J34" s="33">
        <f t="shared" si="32"/>
        <v>0.14172096818929325</v>
      </c>
      <c r="K34" s="33">
        <f t="shared" si="32"/>
        <v>0.12935945697492288</v>
      </c>
      <c r="L34" s="33">
        <f t="shared" si="32"/>
        <v>3.7025389832057096E-2</v>
      </c>
      <c r="M34" s="33">
        <f t="shared" ref="M34" si="64">+M13/M$19</f>
        <v>2.2433491758675726E-2</v>
      </c>
    </row>
    <row r="35" spans="1:13" x14ac:dyDescent="0.3">
      <c r="A35" s="149" t="s">
        <v>67</v>
      </c>
      <c r="B35" s="150"/>
      <c r="C35" s="151">
        <f t="shared" si="32"/>
        <v>0.69059168460845877</v>
      </c>
      <c r="D35" s="151">
        <f t="shared" ref="D35" si="65">+D14/D$19</f>
        <v>0.76504521347265286</v>
      </c>
      <c r="E35" s="151">
        <f t="shared" ref="E35" si="66">+E14/E$19</f>
        <v>0.76573110462466132</v>
      </c>
      <c r="F35" s="152">
        <f t="shared" si="28"/>
        <v>0.86381234583289945</v>
      </c>
      <c r="G35" s="151">
        <f t="shared" ref="G35" si="67">+G14/G$19</f>
        <v>0.71510945850381535</v>
      </c>
      <c r="H35" s="151">
        <f t="shared" si="32"/>
        <v>0.81010103579887305</v>
      </c>
      <c r="I35" s="151">
        <f t="shared" si="32"/>
        <v>0.81963780741078218</v>
      </c>
      <c r="J35" s="151">
        <f t="shared" si="32"/>
        <v>0.8519488489484639</v>
      </c>
      <c r="K35" s="151">
        <f t="shared" si="32"/>
        <v>0.67800184337052627</v>
      </c>
      <c r="L35" s="151">
        <f t="shared" si="32"/>
        <v>0.59681089205320415</v>
      </c>
      <c r="M35" s="151">
        <f t="shared" ref="M35" si="68">+M14/M$19</f>
        <v>0.71212035907742466</v>
      </c>
    </row>
    <row r="36" spans="1:13" x14ac:dyDescent="0.3">
      <c r="A36" s="35" t="s">
        <v>64</v>
      </c>
      <c r="B36" s="75"/>
      <c r="C36" s="33">
        <f t="shared" si="32"/>
        <v>0.19199453403124403</v>
      </c>
      <c r="D36" s="33">
        <f t="shared" ref="D36" si="69">+D15/D$19</f>
        <v>0.11635864499649481</v>
      </c>
      <c r="E36" s="33">
        <f t="shared" ref="E36" si="70">+E15/E$19</f>
        <v>9.908040571972776E-2</v>
      </c>
      <c r="F36" s="34">
        <f t="shared" si="28"/>
        <v>3.5450652884093874E-2</v>
      </c>
      <c r="G36" s="33">
        <f t="shared" ref="G36" si="71">+G15/G$19</f>
        <v>0.11531317691751647</v>
      </c>
      <c r="H36" s="33">
        <f t="shared" si="32"/>
        <v>6.3613963339962248E-2</v>
      </c>
      <c r="I36" s="33">
        <f t="shared" si="32"/>
        <v>0.14373554412234915</v>
      </c>
      <c r="J36" s="33">
        <f t="shared" si="32"/>
        <v>1.2707199346950027E-2</v>
      </c>
      <c r="K36" s="33">
        <f t="shared" si="32"/>
        <v>0.16486271406827543</v>
      </c>
      <c r="L36" s="33">
        <f t="shared" si="32"/>
        <v>0.35039157754160505</v>
      </c>
      <c r="M36" s="33">
        <f t="shared" ref="M36" si="72">+M15/M$19</f>
        <v>0.14862051559389877</v>
      </c>
    </row>
    <row r="37" spans="1:13" x14ac:dyDescent="0.3">
      <c r="A37" s="35" t="s">
        <v>65</v>
      </c>
      <c r="B37" s="75"/>
      <c r="C37" s="33">
        <f t="shared" si="32"/>
        <v>0.10136492041338016</v>
      </c>
      <c r="D37" s="33">
        <f t="shared" ref="D37" si="73">+D16/D$19</f>
        <v>8.9599909545967416E-2</v>
      </c>
      <c r="E37" s="33">
        <f t="shared" ref="E37" si="74">+E16/E$19</f>
        <v>0.11146150613480739</v>
      </c>
      <c r="F37" s="34">
        <f t="shared" si="28"/>
        <v>6.3552521120805172E-2</v>
      </c>
      <c r="G37" s="33">
        <f t="shared" ref="G37" si="75">+G16/G$19</f>
        <v>0.14437507704852334</v>
      </c>
      <c r="H37" s="33">
        <f t="shared" si="32"/>
        <v>8.4153467710056329E-2</v>
      </c>
      <c r="I37" s="33">
        <f t="shared" si="32"/>
        <v>9.6333464433572807E-3</v>
      </c>
      <c r="J37" s="33">
        <f t="shared" si="32"/>
        <v>9.6145544338943414E-2</v>
      </c>
      <c r="K37" s="33">
        <f t="shared" si="32"/>
        <v>0.1571354425611983</v>
      </c>
      <c r="L37" s="33">
        <f t="shared" si="32"/>
        <v>4.6112683882842502E-2</v>
      </c>
      <c r="M37" s="33">
        <f t="shared" ref="M37" si="76">+M16/M$19</f>
        <v>5.929802763505055E-2</v>
      </c>
    </row>
    <row r="38" spans="1:13" x14ac:dyDescent="0.3">
      <c r="A38" s="35" t="s">
        <v>66</v>
      </c>
      <c r="B38" s="75"/>
      <c r="C38" s="33">
        <f t="shared" si="32"/>
        <v>1.6048860946917008E-2</v>
      </c>
      <c r="D38" s="33">
        <f t="shared" ref="D38" si="77">+D17/D$19</f>
        <v>2.8996231984884949E-2</v>
      </c>
      <c r="E38" s="33">
        <f t="shared" ref="E38" si="78">+E17/E$19</f>
        <v>2.3726983520803518E-2</v>
      </c>
      <c r="F38" s="34">
        <f t="shared" si="28"/>
        <v>3.7184480162201453E-2</v>
      </c>
      <c r="G38" s="33">
        <f t="shared" ref="G38" si="79">+G17/G$19</f>
        <v>2.5202287530144848E-2</v>
      </c>
      <c r="H38" s="33">
        <f t="shared" si="32"/>
        <v>4.2131533151108388E-2</v>
      </c>
      <c r="I38" s="33">
        <f t="shared" si="32"/>
        <v>2.6993302023511433E-2</v>
      </c>
      <c r="J38" s="33">
        <f t="shared" si="32"/>
        <v>3.9198407365642708E-2</v>
      </c>
      <c r="K38" s="33">
        <f t="shared" si="32"/>
        <v>0</v>
      </c>
      <c r="L38" s="33">
        <f t="shared" si="32"/>
        <v>6.6848465223483793E-3</v>
      </c>
      <c r="M38" s="33">
        <f t="shared" ref="M38" si="80">+M17/M$19</f>
        <v>7.9961097693625999E-2</v>
      </c>
    </row>
    <row r="39" spans="1:13" x14ac:dyDescent="0.3">
      <c r="A39" s="149" t="s">
        <v>68</v>
      </c>
      <c r="B39" s="150"/>
      <c r="C39" s="151">
        <f t="shared" si="32"/>
        <v>0.30940831539154123</v>
      </c>
      <c r="D39" s="151">
        <f t="shared" ref="D39" si="81">+D18/D$19</f>
        <v>0.23495478652734719</v>
      </c>
      <c r="E39" s="151">
        <f t="shared" ref="E39" si="82">+E18/E$19</f>
        <v>0.23426889537533865</v>
      </c>
      <c r="F39" s="152">
        <f t="shared" si="28"/>
        <v>0.13618765416710049</v>
      </c>
      <c r="G39" s="151">
        <f t="shared" ref="G39" si="83">+G18/G$19</f>
        <v>0.28489054149618465</v>
      </c>
      <c r="H39" s="151">
        <f t="shared" si="32"/>
        <v>0.18989896420112698</v>
      </c>
      <c r="I39" s="151">
        <f t="shared" si="32"/>
        <v>0.18036219258921787</v>
      </c>
      <c r="J39" s="151">
        <f t="shared" si="32"/>
        <v>0.14805115105153616</v>
      </c>
      <c r="K39" s="151">
        <f t="shared" si="32"/>
        <v>0.32199815662947373</v>
      </c>
      <c r="L39" s="151">
        <f t="shared" si="32"/>
        <v>0.40318910794679591</v>
      </c>
      <c r="M39" s="151">
        <f t="shared" ref="M39" si="84">+M18/M$19</f>
        <v>0.28787964092257534</v>
      </c>
    </row>
    <row r="40" spans="1:13" x14ac:dyDescent="0.3">
      <c r="A40" s="36" t="s">
        <v>69</v>
      </c>
      <c r="B40" s="76"/>
      <c r="C40" s="37">
        <f t="shared" si="32"/>
        <v>1</v>
      </c>
      <c r="D40" s="37">
        <f t="shared" ref="D40" si="85">+D19/D$19</f>
        <v>1</v>
      </c>
      <c r="E40" s="37">
        <f t="shared" ref="E40" si="86">+E19/E$19</f>
        <v>1</v>
      </c>
      <c r="F40" s="38">
        <f t="shared" si="28"/>
        <v>1</v>
      </c>
      <c r="G40" s="37">
        <f t="shared" ref="G40" si="87">+G19/G$19</f>
        <v>1</v>
      </c>
      <c r="H40" s="37">
        <f t="shared" si="32"/>
        <v>1</v>
      </c>
      <c r="I40" s="37">
        <f t="shared" si="32"/>
        <v>1</v>
      </c>
      <c r="J40" s="37">
        <f t="shared" si="32"/>
        <v>1</v>
      </c>
      <c r="K40" s="37">
        <f t="shared" si="32"/>
        <v>1</v>
      </c>
      <c r="L40" s="37">
        <f t="shared" si="32"/>
        <v>1</v>
      </c>
      <c r="M40" s="37">
        <f t="shared" ref="M40" si="88">+M19/M$19</f>
        <v>1</v>
      </c>
    </row>
    <row r="42" spans="1:13" x14ac:dyDescent="0.3">
      <c r="A42" s="147" t="s">
        <v>316</v>
      </c>
    </row>
    <row r="43" spans="1:13" x14ac:dyDescent="0.3">
      <c r="A43" s="147" t="s">
        <v>317</v>
      </c>
    </row>
    <row r="45" spans="1:13" x14ac:dyDescent="0.3">
      <c r="A45" s="146" t="s">
        <v>287</v>
      </c>
      <c r="B45" s="40"/>
    </row>
    <row r="46" spans="1:13" x14ac:dyDescent="0.3">
      <c r="A46" s="146"/>
      <c r="B46" s="40"/>
    </row>
    <row r="47" spans="1:13" x14ac:dyDescent="0.3">
      <c r="A47" s="146"/>
      <c r="B47" s="40"/>
    </row>
    <row r="48" spans="1:13" x14ac:dyDescent="0.3">
      <c r="A48" s="146"/>
      <c r="B48" s="40"/>
    </row>
    <row r="49" spans="1:2" x14ac:dyDescent="0.3">
      <c r="A49" s="146"/>
      <c r="B49" s="40"/>
    </row>
    <row r="50" spans="1:2" x14ac:dyDescent="0.3">
      <c r="A50" s="146"/>
      <c r="B50" s="40"/>
    </row>
    <row r="51" spans="1:2" x14ac:dyDescent="0.3">
      <c r="A51" s="146"/>
      <c r="B51" s="40"/>
    </row>
    <row r="52" spans="1:2" x14ac:dyDescent="0.3">
      <c r="A52" s="146"/>
      <c r="B52" s="40"/>
    </row>
    <row r="53" spans="1:2" x14ac:dyDescent="0.3">
      <c r="A53" s="146"/>
      <c r="B53" s="40"/>
    </row>
    <row r="54" spans="1:2" x14ac:dyDescent="0.3">
      <c r="A54" s="146"/>
      <c r="B54" s="40"/>
    </row>
    <row r="55" spans="1:2" x14ac:dyDescent="0.3">
      <c r="A55" s="146"/>
      <c r="B55" s="40"/>
    </row>
    <row r="56" spans="1:2" x14ac:dyDescent="0.3">
      <c r="A56" s="146"/>
      <c r="B56" s="40"/>
    </row>
    <row r="57" spans="1:2" x14ac:dyDescent="0.3">
      <c r="A57" s="146"/>
      <c r="B57" s="40"/>
    </row>
    <row r="58" spans="1:2" x14ac:dyDescent="0.3">
      <c r="A58" s="146"/>
      <c r="B58" s="40"/>
    </row>
    <row r="59" spans="1:2" x14ac:dyDescent="0.3">
      <c r="A59" s="146"/>
      <c r="B59" s="40"/>
    </row>
    <row r="60" spans="1:2" x14ac:dyDescent="0.3">
      <c r="A60" s="146"/>
      <c r="B60" s="40"/>
    </row>
    <row r="61" spans="1:2" x14ac:dyDescent="0.3">
      <c r="A61" s="146"/>
      <c r="B61" s="40"/>
    </row>
    <row r="62" spans="1:2" x14ac:dyDescent="0.3">
      <c r="A62" s="146"/>
      <c r="B62" s="40"/>
    </row>
    <row r="63" spans="1:2" x14ac:dyDescent="0.3">
      <c r="A63" s="146"/>
      <c r="B63" s="40"/>
    </row>
    <row r="64" spans="1:2" x14ac:dyDescent="0.3">
      <c r="A64" s="146"/>
      <c r="B64" s="40"/>
    </row>
    <row r="65" spans="1:2" x14ac:dyDescent="0.3">
      <c r="A65" s="146"/>
      <c r="B65" s="40"/>
    </row>
    <row r="66" spans="1:2" x14ac:dyDescent="0.3">
      <c r="A66" s="146"/>
      <c r="B66" s="40"/>
    </row>
    <row r="67" spans="1:2" x14ac:dyDescent="0.3">
      <c r="A67" s="146"/>
      <c r="B67" s="40"/>
    </row>
    <row r="68" spans="1:2" x14ac:dyDescent="0.3">
      <c r="A68" s="146"/>
      <c r="B68" s="40"/>
    </row>
    <row r="69" spans="1:2" x14ac:dyDescent="0.3">
      <c r="A69" s="146"/>
      <c r="B69" s="40"/>
    </row>
    <row r="70" spans="1:2" x14ac:dyDescent="0.3">
      <c r="A70" s="146"/>
      <c r="B70" s="40"/>
    </row>
    <row r="71" spans="1:2" x14ac:dyDescent="0.3">
      <c r="A71" s="146"/>
      <c r="B71" s="40"/>
    </row>
    <row r="72" spans="1:2" x14ac:dyDescent="0.3">
      <c r="A72" s="146"/>
      <c r="B72" s="40"/>
    </row>
    <row r="73" spans="1:2" x14ac:dyDescent="0.3">
      <c r="A73" s="146"/>
      <c r="B73" s="40"/>
    </row>
    <row r="74" spans="1:2" x14ac:dyDescent="0.3">
      <c r="A74" s="146"/>
      <c r="B74" s="40"/>
    </row>
    <row r="75" spans="1:2" x14ac:dyDescent="0.3">
      <c r="A75" s="146"/>
      <c r="B75" s="40"/>
    </row>
    <row r="76" spans="1:2" x14ac:dyDescent="0.3">
      <c r="A76" s="146"/>
      <c r="B76" s="40"/>
    </row>
    <row r="77" spans="1:2" x14ac:dyDescent="0.3">
      <c r="A77" s="146"/>
      <c r="B77" s="40"/>
    </row>
    <row r="78" spans="1:2" x14ac:dyDescent="0.3">
      <c r="A78" s="146"/>
      <c r="B78" s="40"/>
    </row>
    <row r="79" spans="1:2" x14ac:dyDescent="0.3">
      <c r="A79" s="146"/>
      <c r="B79" s="40"/>
    </row>
    <row r="80" spans="1:2" x14ac:dyDescent="0.3">
      <c r="A80" s="146"/>
      <c r="B80" s="40"/>
    </row>
    <row r="81" spans="1:9" x14ac:dyDescent="0.3">
      <c r="A81" s="146"/>
      <c r="B81" s="40"/>
    </row>
    <row r="82" spans="1:9" x14ac:dyDescent="0.3">
      <c r="A82" s="146"/>
      <c r="B82" s="40"/>
    </row>
    <row r="83" spans="1:9" x14ac:dyDescent="0.3">
      <c r="A83" s="146"/>
      <c r="B83" s="40"/>
    </row>
    <row r="84" spans="1:9" x14ac:dyDescent="0.3">
      <c r="A84" s="146"/>
      <c r="B84" s="40"/>
    </row>
    <row r="85" spans="1:9" x14ac:dyDescent="0.3">
      <c r="A85" s="146"/>
      <c r="B85" s="40"/>
    </row>
    <row r="86" spans="1:9" x14ac:dyDescent="0.3">
      <c r="A86" s="146"/>
      <c r="B86" s="40"/>
    </row>
    <row r="87" spans="1:9" x14ac:dyDescent="0.3">
      <c r="A87" s="40"/>
      <c r="B87" s="40"/>
    </row>
    <row r="89" spans="1:9" ht="15" thickBot="1" x14ac:dyDescent="0.35"/>
    <row r="90" spans="1:9" x14ac:dyDescent="0.3">
      <c r="C90" s="242" t="s">
        <v>407</v>
      </c>
      <c r="D90" s="242" t="s">
        <v>408</v>
      </c>
      <c r="F90" s="240"/>
      <c r="G90" s="240">
        <v>2012</v>
      </c>
      <c r="H90" s="240">
        <v>2013</v>
      </c>
      <c r="I90" s="240" t="s">
        <v>409</v>
      </c>
    </row>
    <row r="91" spans="1:9" ht="15" thickBot="1" x14ac:dyDescent="0.35">
      <c r="C91" s="243" t="s">
        <v>406</v>
      </c>
      <c r="D91" s="243"/>
      <c r="F91" s="244"/>
      <c r="G91" s="244"/>
      <c r="H91" s="244"/>
      <c r="I91" s="241"/>
    </row>
    <row r="92" spans="1:9" ht="15" thickBot="1" x14ac:dyDescent="0.35">
      <c r="A92" s="22" t="s">
        <v>55</v>
      </c>
      <c r="C92" s="200">
        <v>12939763.801610997</v>
      </c>
      <c r="D92" s="200">
        <v>9122006.416666666</v>
      </c>
      <c r="F92" s="212" t="s">
        <v>410</v>
      </c>
      <c r="G92" s="213">
        <v>37491</v>
      </c>
      <c r="H92" s="219">
        <v>38988</v>
      </c>
      <c r="I92" s="222">
        <f>+H92/G92-1</f>
        <v>3.9929583099943988E-2</v>
      </c>
    </row>
    <row r="93" spans="1:9" ht="15" thickBot="1" x14ac:dyDescent="0.35">
      <c r="A93" s="35" t="s">
        <v>56</v>
      </c>
      <c r="C93" s="200">
        <v>79314.272388321202</v>
      </c>
      <c r="D93" s="200">
        <v>1072378.5</v>
      </c>
      <c r="F93" s="214" t="s">
        <v>414</v>
      </c>
      <c r="G93" s="215">
        <v>9062</v>
      </c>
      <c r="H93" s="220">
        <v>10071</v>
      </c>
      <c r="I93" s="222">
        <f t="shared" ref="I93:I96" si="89">+H93/G93-1</f>
        <v>0.1113440741558156</v>
      </c>
    </row>
    <row r="94" spans="1:9" ht="15" thickBot="1" x14ac:dyDescent="0.35">
      <c r="A94" s="35" t="s">
        <v>57</v>
      </c>
      <c r="C94" s="200">
        <v>1125542.0430619216</v>
      </c>
      <c r="D94" s="200">
        <v>786017.33333333326</v>
      </c>
      <c r="F94" s="214" t="s">
        <v>412</v>
      </c>
      <c r="G94" s="215">
        <v>16839</v>
      </c>
      <c r="H94" s="220">
        <v>16592</v>
      </c>
      <c r="I94" s="222">
        <f t="shared" si="89"/>
        <v>-1.4668329473246589E-2</v>
      </c>
    </row>
    <row r="95" spans="1:9" ht="15" thickBot="1" x14ac:dyDescent="0.35">
      <c r="A95" s="35" t="s">
        <v>58</v>
      </c>
      <c r="C95" s="200">
        <v>9062613.966231212</v>
      </c>
      <c r="D95" s="200">
        <v>10071044.333333332</v>
      </c>
      <c r="F95" s="216" t="s">
        <v>415</v>
      </c>
      <c r="G95" s="215">
        <v>13115</v>
      </c>
      <c r="H95" s="220">
        <v>17048</v>
      </c>
      <c r="I95" s="222">
        <f t="shared" si="89"/>
        <v>0.29988562714449096</v>
      </c>
    </row>
    <row r="96" spans="1:9" ht="15" thickBot="1" x14ac:dyDescent="0.35">
      <c r="A96" s="35" t="s">
        <v>59</v>
      </c>
      <c r="C96" s="200">
        <v>16839097.299872912</v>
      </c>
      <c r="D96" s="200">
        <v>16592049.75</v>
      </c>
      <c r="F96" s="217" t="s">
        <v>411</v>
      </c>
      <c r="G96" s="218">
        <v>17059</v>
      </c>
      <c r="H96" s="221">
        <v>14696</v>
      </c>
      <c r="I96" s="222">
        <f t="shared" si="89"/>
        <v>-0.13851925669734455</v>
      </c>
    </row>
    <row r="97" spans="1:9" ht="15" thickBot="1" x14ac:dyDescent="0.35">
      <c r="A97" s="35" t="s">
        <v>60</v>
      </c>
      <c r="C97" s="200">
        <v>4260807.7170757232</v>
      </c>
      <c r="D97" s="200">
        <v>6862081.416666666</v>
      </c>
      <c r="H97" s="210"/>
      <c r="I97" s="210"/>
    </row>
    <row r="98" spans="1:9" s="44" customFormat="1" ht="15" thickBot="1" x14ac:dyDescent="0.35">
      <c r="A98" s="205" t="s">
        <v>61</v>
      </c>
      <c r="C98" s="208">
        <v>37491073.792850502</v>
      </c>
      <c r="D98" s="208">
        <v>38988751.25</v>
      </c>
      <c r="F98" s="207"/>
      <c r="H98" s="211"/>
      <c r="I98" s="211"/>
    </row>
    <row r="99" spans="1:9" ht="15" thickBot="1" x14ac:dyDescent="0.35">
      <c r="A99" s="35" t="s">
        <v>62</v>
      </c>
      <c r="C99" s="200">
        <v>1805283.060622626</v>
      </c>
      <c r="D99" s="200">
        <v>2253377</v>
      </c>
      <c r="H99" s="20"/>
      <c r="I99" s="20"/>
    </row>
    <row r="100" spans="1:9" ht="15" thickBot="1" x14ac:dyDescent="0.35">
      <c r="A100" s="47" t="s">
        <v>63</v>
      </c>
      <c r="C100" s="200">
        <v>13115543.431275669</v>
      </c>
      <c r="D100" s="200">
        <v>17048501.583333332</v>
      </c>
      <c r="F100" s="8"/>
      <c r="H100" s="20"/>
      <c r="I100" s="20"/>
    </row>
    <row r="101" spans="1:9" ht="15" thickBot="1" x14ac:dyDescent="0.35">
      <c r="A101" s="121" t="s">
        <v>67</v>
      </c>
      <c r="C101" s="201">
        <v>96719039.384989887</v>
      </c>
      <c r="D101" s="201">
        <v>102796207.58333334</v>
      </c>
      <c r="H101" s="209"/>
      <c r="I101" s="209"/>
    </row>
    <row r="102" spans="1:9" ht="15" thickBot="1" x14ac:dyDescent="0.35">
      <c r="A102" s="23" t="s">
        <v>64</v>
      </c>
      <c r="C102" s="200">
        <v>17059611.32192133</v>
      </c>
      <c r="D102" s="200">
        <v>14696803.583333332</v>
      </c>
      <c r="H102" s="20"/>
      <c r="I102" s="20"/>
    </row>
    <row r="103" spans="1:9" ht="15" thickBot="1" x14ac:dyDescent="0.35">
      <c r="A103" s="35" t="s">
        <v>65</v>
      </c>
      <c r="C103" s="200">
        <v>9109839.0710768159</v>
      </c>
      <c r="D103" s="200">
        <v>12235190.333333332</v>
      </c>
      <c r="H103" s="20"/>
      <c r="I103" s="20"/>
    </row>
    <row r="104" spans="1:9" ht="15" thickBot="1" x14ac:dyDescent="0.35">
      <c r="A104" s="47" t="s">
        <v>66</v>
      </c>
      <c r="C104" s="200">
        <v>1848683.7343607643</v>
      </c>
      <c r="D104" s="200">
        <v>3826339.75</v>
      </c>
      <c r="F104" s="8"/>
      <c r="H104" s="20"/>
      <c r="I104" s="20"/>
    </row>
    <row r="105" spans="1:9" ht="15" thickBot="1" x14ac:dyDescent="0.35">
      <c r="A105" s="121" t="s">
        <v>68</v>
      </c>
      <c r="C105" s="202">
        <v>28018134.12735891</v>
      </c>
      <c r="D105" s="202">
        <v>30758333.666666664</v>
      </c>
      <c r="H105" s="210"/>
      <c r="I105" s="210"/>
    </row>
    <row r="106" spans="1:9" ht="15" thickBot="1" x14ac:dyDescent="0.35">
      <c r="A106" s="176" t="s">
        <v>69</v>
      </c>
      <c r="C106" s="203">
        <v>124737173.5123488</v>
      </c>
      <c r="D106" s="203">
        <v>133554541.25</v>
      </c>
      <c r="H106" s="20"/>
      <c r="I106" s="20"/>
    </row>
    <row r="107" spans="1:9" ht="15" thickBot="1" x14ac:dyDescent="0.35">
      <c r="A107" s="23" t="s">
        <v>340</v>
      </c>
      <c r="C107" s="200">
        <v>142686</v>
      </c>
      <c r="D107" s="200">
        <v>200573</v>
      </c>
      <c r="H107" s="20"/>
      <c r="I107" s="20"/>
    </row>
    <row r="108" spans="1:9" ht="15" thickBot="1" x14ac:dyDescent="0.35">
      <c r="A108" s="35" t="s">
        <v>341</v>
      </c>
      <c r="C108" s="200">
        <v>179682</v>
      </c>
      <c r="D108" s="200">
        <v>140796.5</v>
      </c>
      <c r="H108" s="20"/>
      <c r="I108" s="20"/>
    </row>
    <row r="109" spans="1:9" ht="15" thickBot="1" x14ac:dyDescent="0.35">
      <c r="A109" s="175" t="s">
        <v>342</v>
      </c>
      <c r="C109" s="200">
        <v>120</v>
      </c>
      <c r="D109" s="204">
        <v>121</v>
      </c>
      <c r="H109" s="210"/>
      <c r="I109" s="210"/>
    </row>
    <row r="110" spans="1:9" ht="15" thickBot="1" x14ac:dyDescent="0.35">
      <c r="C110" s="187">
        <v>2012</v>
      </c>
      <c r="D110" s="187">
        <v>2013</v>
      </c>
    </row>
    <row r="111" spans="1:9" x14ac:dyDescent="0.3">
      <c r="A111" s="22" t="s">
        <v>55</v>
      </c>
      <c r="C111" s="46">
        <v>0.10373622743928841</v>
      </c>
      <c r="D111" s="46">
        <v>6.8301731497031115E-2</v>
      </c>
    </row>
    <row r="112" spans="1:9" ht="15" thickBot="1" x14ac:dyDescent="0.35">
      <c r="A112" s="35" t="s">
        <v>56</v>
      </c>
      <c r="C112" s="33">
        <v>6.3585112725413171E-4</v>
      </c>
      <c r="D112" s="33">
        <v>8.0295173040400084E-3</v>
      </c>
    </row>
    <row r="113" spans="1:8" x14ac:dyDescent="0.3">
      <c r="A113" s="35" t="s">
        <v>57</v>
      </c>
      <c r="C113" s="33">
        <v>9.0233088610950016E-3</v>
      </c>
      <c r="D113" s="33">
        <v>5.8853658286466782E-3</v>
      </c>
      <c r="F113" s="236"/>
      <c r="G113" s="236">
        <v>2013</v>
      </c>
    </row>
    <row r="114" spans="1:8" ht="15" thickBot="1" x14ac:dyDescent="0.35">
      <c r="A114" s="35" t="s">
        <v>58</v>
      </c>
      <c r="C114" s="33">
        <v>7.2653674209910063E-2</v>
      </c>
      <c r="D114" s="33">
        <v>7.5407726604229799E-2</v>
      </c>
      <c r="F114" s="237"/>
      <c r="G114" s="237"/>
    </row>
    <row r="115" spans="1:8" s="44" customFormat="1" x14ac:dyDescent="0.3">
      <c r="A115" s="205" t="s">
        <v>59</v>
      </c>
      <c r="C115" s="206">
        <v>0.13499662390703335</v>
      </c>
      <c r="D115" s="206">
        <v>0.12423426110941023</v>
      </c>
      <c r="F115" s="205" t="s">
        <v>410</v>
      </c>
      <c r="G115" s="206">
        <v>0.29193130300988546</v>
      </c>
    </row>
    <row r="116" spans="1:8" x14ac:dyDescent="0.3">
      <c r="A116" s="35" t="s">
        <v>60</v>
      </c>
      <c r="C116" s="33">
        <v>3.4158283349701758E-2</v>
      </c>
      <c r="D116" s="33">
        <v>5.1380367544534289E-2</v>
      </c>
      <c r="F116" s="47" t="s">
        <v>413</v>
      </c>
      <c r="G116" s="33">
        <v>0.12765197966140543</v>
      </c>
    </row>
    <row r="117" spans="1:8" s="44" customFormat="1" x14ac:dyDescent="0.3">
      <c r="A117" s="205" t="s">
        <v>61</v>
      </c>
      <c r="C117" s="206">
        <v>0.30056055253760372</v>
      </c>
      <c r="D117" s="206">
        <v>0.29193130300988546</v>
      </c>
      <c r="F117" s="35" t="s">
        <v>412</v>
      </c>
      <c r="G117" s="206">
        <v>0.12423426110941023</v>
      </c>
    </row>
    <row r="118" spans="1:8" x14ac:dyDescent="0.3">
      <c r="A118" s="35" t="s">
        <v>62</v>
      </c>
      <c r="C118" s="33">
        <v>1.4472694945616236E-2</v>
      </c>
      <c r="D118" s="33">
        <v>1.6872335293952424E-2</v>
      </c>
      <c r="F118" s="23" t="s">
        <v>411</v>
      </c>
      <c r="G118" s="33">
        <v>0.11004345824394296</v>
      </c>
    </row>
    <row r="119" spans="1:8" ht="15" thickBot="1" x14ac:dyDescent="0.35">
      <c r="A119" s="47" t="s">
        <v>63</v>
      </c>
      <c r="C119" s="33">
        <v>0.10514542747737705</v>
      </c>
      <c r="D119" s="33">
        <v>0.12765197966140543</v>
      </c>
      <c r="F119" s="35" t="s">
        <v>414</v>
      </c>
      <c r="G119" s="33">
        <v>7.5407726604229799E-2</v>
      </c>
    </row>
    <row r="120" spans="1:8" ht="15" thickBot="1" x14ac:dyDescent="0.35">
      <c r="A120" s="121" t="s">
        <v>67</v>
      </c>
      <c r="C120" s="151">
        <v>0.77538264385487976</v>
      </c>
      <c r="D120" s="151">
        <v>0.7696945878531356</v>
      </c>
    </row>
    <row r="121" spans="1:8" x14ac:dyDescent="0.3">
      <c r="A121" s="23" t="s">
        <v>64</v>
      </c>
      <c r="C121" s="33">
        <v>0.13676445314220986</v>
      </c>
      <c r="D121" s="33">
        <v>0.11004345824394296</v>
      </c>
      <c r="H121" s="238"/>
    </row>
    <row r="122" spans="1:8" x14ac:dyDescent="0.3">
      <c r="A122" s="35" t="s">
        <v>65</v>
      </c>
      <c r="C122" s="33">
        <v>7.3032271090982787E-2</v>
      </c>
      <c r="D122" s="33">
        <v>9.1611937855638675E-2</v>
      </c>
      <c r="H122" s="239"/>
    </row>
    <row r="123" spans="1:8" ht="15" thickBot="1" x14ac:dyDescent="0.35">
      <c r="A123" s="47" t="s">
        <v>66</v>
      </c>
      <c r="C123" s="33">
        <v>1.4820631911927579E-2</v>
      </c>
      <c r="D123" s="33">
        <v>2.8650016047282855E-2</v>
      </c>
      <c r="H123" s="223"/>
    </row>
    <row r="124" spans="1:8" ht="15" thickBot="1" x14ac:dyDescent="0.35">
      <c r="A124" s="121" t="s">
        <v>68</v>
      </c>
      <c r="C124" s="151">
        <v>0.22461735614512024</v>
      </c>
      <c r="D124" s="151">
        <v>0.23030541214686448</v>
      </c>
      <c r="H124" s="224"/>
    </row>
    <row r="125" spans="1:8" ht="15" thickBot="1" x14ac:dyDescent="0.35">
      <c r="A125" s="176" t="s">
        <v>69</v>
      </c>
      <c r="C125" s="37">
        <v>1</v>
      </c>
      <c r="D125" s="37">
        <v>1</v>
      </c>
      <c r="H125" s="223"/>
    </row>
    <row r="126" spans="1:8" x14ac:dyDescent="0.3">
      <c r="H126" s="224"/>
    </row>
    <row r="127" spans="1:8" x14ac:dyDescent="0.3">
      <c r="H127" s="224"/>
    </row>
  </sheetData>
  <sheetProtection selectLockedCells="1" selectUnlockedCells="1"/>
  <mergeCells count="11">
    <mergeCell ref="A1:M2"/>
    <mergeCell ref="C90:C91"/>
    <mergeCell ref="F90:F91"/>
    <mergeCell ref="G90:G91"/>
    <mergeCell ref="H90:H91"/>
    <mergeCell ref="A25:M25"/>
    <mergeCell ref="F113:F114"/>
    <mergeCell ref="G113:G114"/>
    <mergeCell ref="H121:H122"/>
    <mergeCell ref="I90:I91"/>
    <mergeCell ref="D90:D91"/>
  </mergeCells>
  <hyperlinks>
    <hyperlink ref="A1:L1" location="CONTENIDO!A1" display="EMPRESAS DE TRANSPORTE AÉREO PASAJEROS REGULAR NACIONAL   -  COSTOS DE OPERACIÓN POR TIPO DE AERONAVE   "/>
    <hyperlink ref="A1:M2" location="CONTENIDO!A1" display="EMPRESAS DE TRANSPORTE AÉREO PASAJEROS REGULAR NACIONAL   -  COSTOS DE OPERACIÓN POR TIPO DE AERONAVE   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13" workbookViewId="0">
      <selection activeCell="H43" sqref="H43"/>
    </sheetView>
  </sheetViews>
  <sheetFormatPr baseColWidth="10" defaultRowHeight="14.4" x14ac:dyDescent="0.3"/>
  <cols>
    <col min="1" max="1" width="24.1796875" style="8" customWidth="1"/>
    <col min="2" max="2" width="9.90625" style="8" customWidth="1"/>
    <col min="3" max="3" width="9.7265625" style="43" customWidth="1"/>
    <col min="4" max="4" width="9.90625" style="8" customWidth="1"/>
    <col min="5" max="5" width="10" style="8" customWidth="1"/>
    <col min="6" max="6" width="9.54296875" style="8" customWidth="1"/>
    <col min="7" max="8" width="9.7265625" style="8" customWidth="1"/>
    <col min="9" max="9" width="9.81640625" style="8" customWidth="1"/>
    <col min="10" max="10" width="9.90625" style="8" customWidth="1"/>
    <col min="11" max="11" width="9.7265625" style="8" customWidth="1"/>
    <col min="12" max="12" width="9.6328125" style="8" customWidth="1"/>
    <col min="13" max="13" width="9.81640625" style="8" customWidth="1"/>
    <col min="14" max="14" width="9.6328125" style="8" customWidth="1"/>
    <col min="15" max="15" width="9.90625" style="8" customWidth="1"/>
    <col min="16" max="16384" width="10.90625" style="8"/>
  </cols>
  <sheetData>
    <row r="1" spans="1:17" x14ac:dyDescent="0.3">
      <c r="A1" s="250" t="s">
        <v>161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ht="15" thickBot="1" x14ac:dyDescent="0.35">
      <c r="A2" s="252" t="s">
        <v>298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</row>
    <row r="3" spans="1:17" ht="40.200000000000003" thickBot="1" x14ac:dyDescent="0.35">
      <c r="A3" s="129" t="s">
        <v>293</v>
      </c>
      <c r="B3" s="129" t="s">
        <v>299</v>
      </c>
      <c r="C3" s="129" t="s">
        <v>300</v>
      </c>
      <c r="D3" s="129" t="s">
        <v>301</v>
      </c>
      <c r="E3" s="129" t="s">
        <v>301</v>
      </c>
      <c r="F3" s="129" t="s">
        <v>302</v>
      </c>
      <c r="G3" s="129" t="s">
        <v>303</v>
      </c>
      <c r="H3" s="129" t="s">
        <v>304</v>
      </c>
      <c r="I3" s="129" t="s">
        <v>305</v>
      </c>
      <c r="J3" s="129" t="s">
        <v>306</v>
      </c>
      <c r="K3" s="129" t="s">
        <v>307</v>
      </c>
      <c r="L3" s="129" t="s">
        <v>308</v>
      </c>
      <c r="M3" s="129" t="s">
        <v>309</v>
      </c>
      <c r="N3" s="129" t="s">
        <v>310</v>
      </c>
      <c r="O3" s="129" t="s">
        <v>311</v>
      </c>
      <c r="P3" s="129" t="s">
        <v>312</v>
      </c>
      <c r="Q3" s="129" t="s">
        <v>313</v>
      </c>
    </row>
    <row r="4" spans="1:17" ht="15" thickBot="1" x14ac:dyDescent="0.35">
      <c r="A4" s="135" t="s">
        <v>286</v>
      </c>
      <c r="B4" s="135" t="s">
        <v>10</v>
      </c>
      <c r="C4" s="136" t="s">
        <v>1</v>
      </c>
      <c r="D4" s="136" t="s">
        <v>222</v>
      </c>
      <c r="E4" s="136" t="s">
        <v>11</v>
      </c>
      <c r="F4" s="136" t="s">
        <v>211</v>
      </c>
      <c r="G4" s="136" t="s">
        <v>117</v>
      </c>
      <c r="H4" s="136" t="s">
        <v>119</v>
      </c>
      <c r="I4" s="136" t="s">
        <v>5</v>
      </c>
      <c r="J4" s="136" t="s">
        <v>122</v>
      </c>
      <c r="K4" s="136" t="s">
        <v>123</v>
      </c>
      <c r="L4" s="136" t="s">
        <v>12</v>
      </c>
      <c r="M4" s="136" t="s">
        <v>225</v>
      </c>
      <c r="N4" s="136" t="s">
        <v>156</v>
      </c>
      <c r="O4" s="136" t="s">
        <v>15</v>
      </c>
      <c r="P4" s="136" t="s">
        <v>126</v>
      </c>
      <c r="Q4" s="136" t="s">
        <v>124</v>
      </c>
    </row>
    <row r="5" spans="1:17" x14ac:dyDescent="0.3">
      <c r="A5" s="10" t="s">
        <v>55</v>
      </c>
      <c r="B5" s="137">
        <v>921303.5</v>
      </c>
      <c r="C5" s="137">
        <v>789428</v>
      </c>
      <c r="D5" s="137">
        <v>1455042</v>
      </c>
      <c r="E5" s="137">
        <v>1793602</v>
      </c>
      <c r="F5" s="137">
        <v>462585</v>
      </c>
      <c r="G5" s="137">
        <v>2491348</v>
      </c>
      <c r="H5" s="137">
        <v>2462146</v>
      </c>
      <c r="I5" s="137">
        <v>1158905.8</v>
      </c>
      <c r="J5" s="137">
        <v>1235657</v>
      </c>
      <c r="K5" s="137">
        <v>492287</v>
      </c>
      <c r="L5" s="137">
        <v>1606688</v>
      </c>
      <c r="M5" s="137">
        <v>1458183</v>
      </c>
      <c r="N5" s="137">
        <v>638440</v>
      </c>
      <c r="O5" s="137">
        <v>1093515</v>
      </c>
      <c r="P5" s="137">
        <v>719865</v>
      </c>
      <c r="Q5" s="138">
        <v>38963</v>
      </c>
    </row>
    <row r="6" spans="1:17" x14ac:dyDescent="0.3">
      <c r="A6" s="12" t="s">
        <v>56</v>
      </c>
      <c r="B6" s="126">
        <v>582433</v>
      </c>
      <c r="C6" s="126">
        <v>394284</v>
      </c>
      <c r="D6" s="126">
        <v>0</v>
      </c>
      <c r="E6" s="126">
        <v>0</v>
      </c>
      <c r="F6" s="126">
        <v>282171</v>
      </c>
      <c r="G6" s="126">
        <v>2411652</v>
      </c>
      <c r="H6" s="126">
        <v>3969432.5</v>
      </c>
      <c r="I6" s="126">
        <v>370665</v>
      </c>
      <c r="J6" s="126">
        <v>714232</v>
      </c>
      <c r="K6" s="126">
        <v>2212679</v>
      </c>
      <c r="L6" s="126">
        <v>1344515.5</v>
      </c>
      <c r="M6" s="126">
        <v>0</v>
      </c>
      <c r="N6" s="126">
        <v>0</v>
      </c>
      <c r="O6" s="126">
        <v>0</v>
      </c>
      <c r="P6" s="126">
        <v>572052</v>
      </c>
      <c r="Q6" s="139">
        <v>0</v>
      </c>
    </row>
    <row r="7" spans="1:17" x14ac:dyDescent="0.3">
      <c r="A7" s="12" t="s">
        <v>76</v>
      </c>
      <c r="B7" s="126">
        <v>204490.5</v>
      </c>
      <c r="C7" s="126">
        <v>151970.6</v>
      </c>
      <c r="D7" s="126">
        <v>20903</v>
      </c>
      <c r="E7" s="126">
        <v>43402</v>
      </c>
      <c r="F7" s="126">
        <v>108623</v>
      </c>
      <c r="G7" s="126">
        <v>25896</v>
      </c>
      <c r="H7" s="126">
        <v>88662</v>
      </c>
      <c r="I7" s="126">
        <v>737262.4</v>
      </c>
      <c r="J7" s="126">
        <v>16835</v>
      </c>
      <c r="K7" s="126">
        <v>20322</v>
      </c>
      <c r="L7" s="126">
        <v>22933</v>
      </c>
      <c r="M7" s="126">
        <v>3462262</v>
      </c>
      <c r="N7" s="126">
        <v>358246</v>
      </c>
      <c r="O7" s="126">
        <v>228757.5</v>
      </c>
      <c r="P7" s="126">
        <v>497731</v>
      </c>
      <c r="Q7" s="139">
        <v>122139</v>
      </c>
    </row>
    <row r="8" spans="1:17" x14ac:dyDescent="0.3">
      <c r="A8" s="12" t="s">
        <v>72</v>
      </c>
      <c r="B8" s="126">
        <v>1703621.5</v>
      </c>
      <c r="C8" s="126">
        <v>1283474.6000000001</v>
      </c>
      <c r="D8" s="126">
        <v>1943226</v>
      </c>
      <c r="E8" s="126">
        <v>2412183</v>
      </c>
      <c r="F8" s="126">
        <v>2895492</v>
      </c>
      <c r="G8" s="126">
        <v>2581600</v>
      </c>
      <c r="H8" s="126">
        <v>3122164</v>
      </c>
      <c r="I8" s="126">
        <v>2727457</v>
      </c>
      <c r="J8" s="126">
        <v>1231896</v>
      </c>
      <c r="K8" s="126">
        <v>2567334</v>
      </c>
      <c r="L8" s="126">
        <v>2503772</v>
      </c>
      <c r="M8" s="126">
        <v>4778630</v>
      </c>
      <c r="N8" s="126">
        <v>718500</v>
      </c>
      <c r="O8" s="126">
        <v>2621969.3333333335</v>
      </c>
      <c r="P8" s="126">
        <v>3832321</v>
      </c>
      <c r="Q8" s="139">
        <v>851157</v>
      </c>
    </row>
    <row r="9" spans="1:17" x14ac:dyDescent="0.3">
      <c r="A9" s="12" t="s">
        <v>59</v>
      </c>
      <c r="B9" s="126">
        <v>1649097.75</v>
      </c>
      <c r="C9" s="126">
        <v>1153845.8</v>
      </c>
      <c r="D9" s="126">
        <v>1958595</v>
      </c>
      <c r="E9" s="126">
        <v>2462161</v>
      </c>
      <c r="F9" s="126">
        <v>701336</v>
      </c>
      <c r="G9" s="126">
        <v>2898010</v>
      </c>
      <c r="H9" s="126">
        <v>3606199</v>
      </c>
      <c r="I9" s="126">
        <v>980476.6</v>
      </c>
      <c r="J9" s="126">
        <v>644135</v>
      </c>
      <c r="K9" s="126">
        <v>23178</v>
      </c>
      <c r="L9" s="126">
        <v>1873212</v>
      </c>
      <c r="M9" s="126">
        <v>2543264</v>
      </c>
      <c r="N9" s="126">
        <v>2518804</v>
      </c>
      <c r="O9" s="126">
        <v>1258998</v>
      </c>
      <c r="P9" s="126">
        <v>187349</v>
      </c>
      <c r="Q9" s="139">
        <v>285326</v>
      </c>
    </row>
    <row r="10" spans="1:17" x14ac:dyDescent="0.3">
      <c r="A10" s="12" t="s">
        <v>60</v>
      </c>
      <c r="B10" s="126">
        <v>504684</v>
      </c>
      <c r="C10" s="126">
        <v>497777.8</v>
      </c>
      <c r="D10" s="126">
        <v>336555</v>
      </c>
      <c r="E10" s="126">
        <v>653227</v>
      </c>
      <c r="F10" s="126">
        <v>624824</v>
      </c>
      <c r="G10" s="126">
        <v>1981048</v>
      </c>
      <c r="H10" s="126">
        <v>2320996.5</v>
      </c>
      <c r="I10" s="126">
        <v>401924.6</v>
      </c>
      <c r="J10" s="126">
        <v>382680</v>
      </c>
      <c r="K10" s="126">
        <v>554067</v>
      </c>
      <c r="L10" s="126">
        <v>1438257.5</v>
      </c>
      <c r="M10" s="126">
        <v>436135</v>
      </c>
      <c r="N10" s="126">
        <v>753207</v>
      </c>
      <c r="O10" s="126">
        <v>290380.33333333331</v>
      </c>
      <c r="P10" s="126">
        <v>193950</v>
      </c>
      <c r="Q10" s="139">
        <v>222839</v>
      </c>
    </row>
    <row r="11" spans="1:17" x14ac:dyDescent="0.3">
      <c r="A11" s="12" t="s">
        <v>61</v>
      </c>
      <c r="B11" s="126">
        <v>5086776.25</v>
      </c>
      <c r="C11" s="126">
        <v>3685511.6</v>
      </c>
      <c r="D11" s="126">
        <v>6257532</v>
      </c>
      <c r="E11" s="126">
        <v>10099517</v>
      </c>
      <c r="F11" s="126">
        <v>11379521</v>
      </c>
      <c r="G11" s="126">
        <v>12052361</v>
      </c>
      <c r="H11" s="126">
        <v>15695035.5</v>
      </c>
      <c r="I11" s="126">
        <v>4257233.4000000004</v>
      </c>
      <c r="J11" s="126">
        <v>3911875</v>
      </c>
      <c r="K11" s="126">
        <v>4880381</v>
      </c>
      <c r="L11" s="126">
        <v>8626538.5</v>
      </c>
      <c r="M11" s="126">
        <v>5688210</v>
      </c>
      <c r="N11" s="126">
        <v>3238231</v>
      </c>
      <c r="O11" s="126">
        <v>3454452.3333333335</v>
      </c>
      <c r="P11" s="126">
        <v>6075423</v>
      </c>
      <c r="Q11" s="139">
        <v>1012681</v>
      </c>
    </row>
    <row r="12" spans="1:17" x14ac:dyDescent="0.3">
      <c r="A12" s="12" t="s">
        <v>62</v>
      </c>
      <c r="B12" s="126">
        <v>1391552</v>
      </c>
      <c r="C12" s="126">
        <v>312404.5</v>
      </c>
      <c r="D12" s="126">
        <v>0</v>
      </c>
      <c r="E12" s="126">
        <v>0</v>
      </c>
      <c r="F12" s="126">
        <v>38705</v>
      </c>
      <c r="G12" s="126">
        <v>1578780</v>
      </c>
      <c r="H12" s="126">
        <v>1583806.5</v>
      </c>
      <c r="I12" s="126">
        <v>180483.20000000001</v>
      </c>
      <c r="J12" s="126">
        <v>112785</v>
      </c>
      <c r="K12" s="126">
        <v>25261</v>
      </c>
      <c r="L12" s="126">
        <v>399019</v>
      </c>
      <c r="M12" s="126">
        <v>771478</v>
      </c>
      <c r="N12" s="126">
        <v>831550</v>
      </c>
      <c r="O12" s="126">
        <v>673680.5</v>
      </c>
      <c r="P12" s="126">
        <v>757832</v>
      </c>
      <c r="Q12" s="139">
        <v>0</v>
      </c>
    </row>
    <row r="13" spans="1:17" ht="15" thickBot="1" x14ac:dyDescent="0.35">
      <c r="A13" s="25" t="s">
        <v>78</v>
      </c>
      <c r="B13" s="127">
        <v>727725.5</v>
      </c>
      <c r="C13" s="127">
        <v>1513463.8</v>
      </c>
      <c r="D13" s="127">
        <v>2196543</v>
      </c>
      <c r="E13" s="127">
        <v>3955340</v>
      </c>
      <c r="F13" s="127">
        <v>1038164</v>
      </c>
      <c r="G13" s="127">
        <v>1369690</v>
      </c>
      <c r="H13" s="127">
        <v>1274511</v>
      </c>
      <c r="I13" s="127">
        <v>516942.4</v>
      </c>
      <c r="J13" s="127">
        <v>599349</v>
      </c>
      <c r="K13" s="127">
        <v>0</v>
      </c>
      <c r="L13" s="127">
        <v>1931763.5</v>
      </c>
      <c r="M13" s="127">
        <v>0</v>
      </c>
      <c r="N13" s="127">
        <v>0</v>
      </c>
      <c r="O13" s="127">
        <v>1971636</v>
      </c>
      <c r="P13" s="127">
        <v>962132</v>
      </c>
      <c r="Q13" s="140">
        <v>0</v>
      </c>
    </row>
    <row r="14" spans="1:17" s="44" customFormat="1" ht="15" thickBot="1" x14ac:dyDescent="0.35">
      <c r="A14" s="131" t="s">
        <v>67</v>
      </c>
      <c r="B14" s="132">
        <f>SUM(B5:B13)</f>
        <v>12771684</v>
      </c>
      <c r="C14" s="132">
        <f t="shared" ref="C14" si="0">SUM(C5:C13)</f>
        <v>9782160.7000000011</v>
      </c>
      <c r="D14" s="132">
        <f t="shared" ref="D14" si="1">SUM(D5:D13)</f>
        <v>14168396</v>
      </c>
      <c r="E14" s="132">
        <f t="shared" ref="E14" si="2">SUM(E5:E13)</f>
        <v>21419432</v>
      </c>
      <c r="F14" s="132">
        <f t="shared" ref="F14" si="3">SUM(F5:F13)</f>
        <v>17531421</v>
      </c>
      <c r="G14" s="132">
        <f t="shared" ref="G14" si="4">SUM(G5:G13)</f>
        <v>27390385</v>
      </c>
      <c r="H14" s="132">
        <f t="shared" ref="H14" si="5">SUM(H5:H13)</f>
        <v>34122953</v>
      </c>
      <c r="I14" s="132">
        <f t="shared" ref="I14" si="6">SUM(I5:I13)</f>
        <v>11331350.4</v>
      </c>
      <c r="J14" s="132">
        <f t="shared" ref="J14" si="7">SUM(J5:J13)</f>
        <v>8849444</v>
      </c>
      <c r="K14" s="132">
        <f t="shared" ref="K14" si="8">SUM(K5:K13)</f>
        <v>10775509</v>
      </c>
      <c r="L14" s="132">
        <f t="shared" ref="L14" si="9">SUM(L5:L13)</f>
        <v>19746699</v>
      </c>
      <c r="M14" s="132">
        <f t="shared" ref="M14" si="10">SUM(M5:M13)</f>
        <v>19138162</v>
      </c>
      <c r="N14" s="132">
        <f t="shared" ref="N14" si="11">SUM(N5:N13)</f>
        <v>9056978</v>
      </c>
      <c r="O14" s="132">
        <f t="shared" ref="O14" si="12">SUM(O5:O13)</f>
        <v>11593389</v>
      </c>
      <c r="P14" s="132">
        <f t="shared" ref="P14" si="13">SUM(P5:P13)</f>
        <v>13798655</v>
      </c>
      <c r="Q14" s="141">
        <f t="shared" ref="Q14" si="14">SUM(Q5:Q13)</f>
        <v>2533105</v>
      </c>
    </row>
    <row r="15" spans="1:17" x14ac:dyDescent="0.3">
      <c r="A15" s="26" t="s">
        <v>64</v>
      </c>
      <c r="B15" s="128">
        <v>1153781.75</v>
      </c>
      <c r="C15" s="128">
        <v>1094475.3999999999</v>
      </c>
      <c r="D15" s="128">
        <v>1661981</v>
      </c>
      <c r="E15" s="128">
        <v>1397339</v>
      </c>
      <c r="F15" s="128">
        <v>425211</v>
      </c>
      <c r="G15" s="128">
        <v>1305968</v>
      </c>
      <c r="H15" s="128">
        <v>1497592.5</v>
      </c>
      <c r="I15" s="128">
        <v>2250878.7999999998</v>
      </c>
      <c r="J15" s="128">
        <v>266810</v>
      </c>
      <c r="K15" s="128">
        <v>1232699</v>
      </c>
      <c r="L15" s="128">
        <v>722851</v>
      </c>
      <c r="M15" s="128">
        <v>7492427</v>
      </c>
      <c r="N15" s="128">
        <v>1323906</v>
      </c>
      <c r="O15" s="128">
        <v>1657450</v>
      </c>
      <c r="P15" s="128">
        <v>2423812</v>
      </c>
      <c r="Q15" s="142">
        <v>423087</v>
      </c>
    </row>
    <row r="16" spans="1:17" x14ac:dyDescent="0.3">
      <c r="A16" s="12" t="s">
        <v>65</v>
      </c>
      <c r="B16" s="126">
        <v>1076871.75</v>
      </c>
      <c r="C16" s="126">
        <v>701686.6</v>
      </c>
      <c r="D16" s="126">
        <v>717308</v>
      </c>
      <c r="E16" s="126">
        <v>1615761</v>
      </c>
      <c r="F16" s="126">
        <v>1599999</v>
      </c>
      <c r="G16" s="126">
        <v>1425871</v>
      </c>
      <c r="H16" s="126">
        <v>1802546.5</v>
      </c>
      <c r="I16" s="126">
        <v>1317883.2</v>
      </c>
      <c r="J16" s="126">
        <v>256826</v>
      </c>
      <c r="K16" s="126">
        <v>2524722</v>
      </c>
      <c r="L16" s="126">
        <v>1496857.5</v>
      </c>
      <c r="M16" s="126">
        <v>401192</v>
      </c>
      <c r="N16" s="126">
        <v>966133</v>
      </c>
      <c r="O16" s="126">
        <v>2059505.6666666667</v>
      </c>
      <c r="P16" s="126">
        <v>1997725</v>
      </c>
      <c r="Q16" s="139">
        <v>454377</v>
      </c>
    </row>
    <row r="17" spans="1:17" ht="15" thickBot="1" x14ac:dyDescent="0.35">
      <c r="A17" s="25" t="s">
        <v>79</v>
      </c>
      <c r="B17" s="127">
        <v>0</v>
      </c>
      <c r="C17" s="127">
        <v>76032.2</v>
      </c>
      <c r="D17" s="127">
        <v>0</v>
      </c>
      <c r="E17" s="127">
        <v>0</v>
      </c>
      <c r="F17" s="127">
        <v>361200</v>
      </c>
      <c r="G17" s="127">
        <v>72726</v>
      </c>
      <c r="H17" s="127">
        <v>230528.5</v>
      </c>
      <c r="I17" s="127">
        <v>405480.4</v>
      </c>
      <c r="J17" s="127">
        <v>0</v>
      </c>
      <c r="K17" s="127">
        <v>189573</v>
      </c>
      <c r="L17" s="127">
        <v>0</v>
      </c>
      <c r="M17" s="127">
        <v>942333</v>
      </c>
      <c r="N17" s="127">
        <v>0</v>
      </c>
      <c r="O17" s="127">
        <v>388590</v>
      </c>
      <c r="P17" s="127">
        <v>1516213</v>
      </c>
      <c r="Q17" s="140">
        <v>41897</v>
      </c>
    </row>
    <row r="18" spans="1:17" s="44" customFormat="1" ht="15" thickBot="1" x14ac:dyDescent="0.35">
      <c r="A18" s="131" t="s">
        <v>68</v>
      </c>
      <c r="B18" s="132">
        <f>SUM(B15:B17)</f>
        <v>2230653.5</v>
      </c>
      <c r="C18" s="132">
        <f t="shared" ref="C18" si="15">SUM(C15:C17)</f>
        <v>1872194.2</v>
      </c>
      <c r="D18" s="132">
        <f t="shared" ref="D18" si="16">SUM(D15:D17)</f>
        <v>2379289</v>
      </c>
      <c r="E18" s="132">
        <f t="shared" ref="E18" si="17">SUM(E15:E17)</f>
        <v>3013100</v>
      </c>
      <c r="F18" s="132">
        <f t="shared" ref="F18" si="18">SUM(F15:F17)</f>
        <v>2386410</v>
      </c>
      <c r="G18" s="132">
        <f t="shared" ref="G18" si="19">SUM(G15:G17)</f>
        <v>2804565</v>
      </c>
      <c r="H18" s="132">
        <f t="shared" ref="H18" si="20">SUM(H15:H17)</f>
        <v>3530667.5</v>
      </c>
      <c r="I18" s="132">
        <f t="shared" ref="I18" si="21">SUM(I15:I17)</f>
        <v>3974242.4</v>
      </c>
      <c r="J18" s="132">
        <f t="shared" ref="J18" si="22">SUM(J15:J17)</f>
        <v>523636</v>
      </c>
      <c r="K18" s="132">
        <f t="shared" ref="K18" si="23">SUM(K15:K17)</f>
        <v>3946994</v>
      </c>
      <c r="L18" s="132">
        <f t="shared" ref="L18" si="24">SUM(L15:L17)</f>
        <v>2219708.5</v>
      </c>
      <c r="M18" s="132">
        <f t="shared" ref="M18" si="25">SUM(M15:M17)</f>
        <v>8835952</v>
      </c>
      <c r="N18" s="132">
        <f t="shared" ref="N18" si="26">SUM(N15:N17)</f>
        <v>2290039</v>
      </c>
      <c r="O18" s="132">
        <f t="shared" ref="O18" si="27">SUM(O15:O17)</f>
        <v>4105545.666666667</v>
      </c>
      <c r="P18" s="132">
        <f t="shared" ref="P18" si="28">SUM(P15:P17)</f>
        <v>5937750</v>
      </c>
      <c r="Q18" s="141">
        <f t="shared" ref="Q18" si="29">SUM(Q15:Q17)</f>
        <v>919361</v>
      </c>
    </row>
    <row r="19" spans="1:17" s="44" customFormat="1" ht="15" thickBot="1" x14ac:dyDescent="0.35">
      <c r="A19" s="133" t="s">
        <v>54</v>
      </c>
      <c r="B19" s="134">
        <f>+B14+B18</f>
        <v>15002337.5</v>
      </c>
      <c r="C19" s="134">
        <f>+C14+C18</f>
        <v>11654354.9</v>
      </c>
      <c r="D19" s="134">
        <f t="shared" ref="D19" si="30">+D14+D18</f>
        <v>16547685</v>
      </c>
      <c r="E19" s="134">
        <f t="shared" ref="E19" si="31">+E14+E18</f>
        <v>24432532</v>
      </c>
      <c r="F19" s="134">
        <f t="shared" ref="F19" si="32">+F14+F18</f>
        <v>19917831</v>
      </c>
      <c r="G19" s="134">
        <f t="shared" ref="G19" si="33">+G14+G18</f>
        <v>30194950</v>
      </c>
      <c r="H19" s="134">
        <f t="shared" ref="H19" si="34">+H14+H18</f>
        <v>37653620.5</v>
      </c>
      <c r="I19" s="134">
        <f t="shared" ref="I19" si="35">+I14+I18</f>
        <v>15305592.800000001</v>
      </c>
      <c r="J19" s="134">
        <f t="shared" ref="J19" si="36">+J14+J18</f>
        <v>9373080</v>
      </c>
      <c r="K19" s="134">
        <f t="shared" ref="K19" si="37">+K14+K18</f>
        <v>14722503</v>
      </c>
      <c r="L19" s="134">
        <f t="shared" ref="L19" si="38">+L14+L18</f>
        <v>21966407.5</v>
      </c>
      <c r="M19" s="134">
        <f t="shared" ref="M19" si="39">+M14+M18</f>
        <v>27974114</v>
      </c>
      <c r="N19" s="134">
        <f t="shared" ref="N19" si="40">+N14+N18</f>
        <v>11347017</v>
      </c>
      <c r="O19" s="134">
        <f t="shared" ref="O19" si="41">+O14+O18</f>
        <v>15698934.666666668</v>
      </c>
      <c r="P19" s="134">
        <f t="shared" ref="P19" si="42">+P14+P18</f>
        <v>19736405</v>
      </c>
      <c r="Q19" s="143">
        <f t="shared" ref="Q19" si="43">+Q14+Q18</f>
        <v>3452466</v>
      </c>
    </row>
    <row r="20" spans="1:17" x14ac:dyDescent="0.3">
      <c r="A20" s="23" t="s">
        <v>340</v>
      </c>
      <c r="B20" s="128">
        <v>5816</v>
      </c>
      <c r="C20" s="128">
        <v>7772</v>
      </c>
      <c r="D20" s="128">
        <v>5</v>
      </c>
      <c r="E20" s="128">
        <v>469</v>
      </c>
      <c r="F20" s="128">
        <v>618</v>
      </c>
      <c r="G20" s="128">
        <v>369</v>
      </c>
      <c r="H20" s="128">
        <v>5239</v>
      </c>
      <c r="I20" s="128">
        <v>7319</v>
      </c>
      <c r="J20" s="128">
        <v>344</v>
      </c>
      <c r="K20" s="128">
        <v>3066</v>
      </c>
      <c r="L20" s="128">
        <v>3363</v>
      </c>
      <c r="M20" s="128">
        <v>344</v>
      </c>
      <c r="N20" s="128">
        <v>132</v>
      </c>
      <c r="O20" s="128">
        <v>585</v>
      </c>
      <c r="P20" s="128">
        <v>626</v>
      </c>
      <c r="Q20" s="142">
        <v>7</v>
      </c>
    </row>
    <row r="21" spans="1:17" x14ac:dyDescent="0.3">
      <c r="A21" s="35" t="s">
        <v>341</v>
      </c>
      <c r="B21" s="126">
        <v>2918</v>
      </c>
      <c r="C21" s="126">
        <v>2599</v>
      </c>
      <c r="D21" s="126">
        <v>2</v>
      </c>
      <c r="E21" s="126">
        <v>167</v>
      </c>
      <c r="F21" s="126">
        <v>103</v>
      </c>
      <c r="G21" s="126">
        <v>38</v>
      </c>
      <c r="H21" s="126">
        <v>491</v>
      </c>
      <c r="I21" s="126">
        <v>2004</v>
      </c>
      <c r="J21" s="126">
        <v>76</v>
      </c>
      <c r="K21" s="126">
        <v>848</v>
      </c>
      <c r="L21" s="126">
        <v>562</v>
      </c>
      <c r="M21" s="126">
        <v>167</v>
      </c>
      <c r="N21" s="126">
        <v>142</v>
      </c>
      <c r="O21" s="126">
        <v>1004</v>
      </c>
      <c r="P21" s="126">
        <v>102</v>
      </c>
      <c r="Q21" s="139">
        <v>26</v>
      </c>
    </row>
    <row r="22" spans="1:17" ht="15" thickBot="1" x14ac:dyDescent="0.35">
      <c r="A22" s="175" t="s">
        <v>342</v>
      </c>
      <c r="B22" s="144">
        <v>9</v>
      </c>
      <c r="C22" s="144">
        <v>48</v>
      </c>
      <c r="D22" s="144">
        <v>0</v>
      </c>
      <c r="E22" s="144">
        <v>0</v>
      </c>
      <c r="F22" s="144">
        <v>1</v>
      </c>
      <c r="G22" s="144">
        <v>15</v>
      </c>
      <c r="H22" s="144">
        <v>18</v>
      </c>
      <c r="I22" s="144">
        <v>5</v>
      </c>
      <c r="J22" s="144">
        <v>0</v>
      </c>
      <c r="K22" s="144">
        <v>6</v>
      </c>
      <c r="L22" s="144">
        <v>2</v>
      </c>
      <c r="M22" s="144">
        <v>1</v>
      </c>
      <c r="N22" s="144">
        <v>2</v>
      </c>
      <c r="O22" s="144">
        <v>2</v>
      </c>
      <c r="P22" s="144">
        <v>5</v>
      </c>
      <c r="Q22" s="145">
        <v>2</v>
      </c>
    </row>
    <row r="23" spans="1:17" ht="15" thickBot="1" x14ac:dyDescent="0.35"/>
    <row r="24" spans="1:17" ht="15" thickBot="1" x14ac:dyDescent="0.35">
      <c r="A24" s="245" t="s">
        <v>70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9"/>
    </row>
    <row r="25" spans="1:17" x14ac:dyDescent="0.3">
      <c r="A25" s="23" t="s">
        <v>55</v>
      </c>
      <c r="B25" s="46">
        <f>+B5/B$19</f>
        <v>6.1410663504937145E-2</v>
      </c>
      <c r="C25" s="46">
        <f t="shared" ref="C25:L25" si="44">+C5/C$19</f>
        <v>6.7736739336812193E-2</v>
      </c>
      <c r="D25" s="46">
        <f t="shared" si="44"/>
        <v>8.7930245227655718E-2</v>
      </c>
      <c r="E25" s="46">
        <f t="shared" si="44"/>
        <v>7.3410402163803568E-2</v>
      </c>
      <c r="F25" s="46">
        <f t="shared" ref="F25" si="45">+F5/F$19</f>
        <v>2.3224667384716739E-2</v>
      </c>
      <c r="G25" s="46">
        <f t="shared" si="44"/>
        <v>8.2508763882702243E-2</v>
      </c>
      <c r="H25" s="46">
        <f t="shared" si="44"/>
        <v>6.5389356117826702E-2</v>
      </c>
      <c r="I25" s="46">
        <f t="shared" si="44"/>
        <v>7.571779905186031E-2</v>
      </c>
      <c r="J25" s="46">
        <f t="shared" si="44"/>
        <v>0.13183041220175226</v>
      </c>
      <c r="K25" s="46">
        <f t="shared" si="44"/>
        <v>3.3437724549962737E-2</v>
      </c>
      <c r="L25" s="46">
        <f t="shared" si="44"/>
        <v>7.3142957035646355E-2</v>
      </c>
      <c r="M25" s="46">
        <f t="shared" ref="M25:N25" si="46">+M5/M$19</f>
        <v>5.2126154915934066E-2</v>
      </c>
      <c r="N25" s="46">
        <f t="shared" si="46"/>
        <v>5.6265007798966017E-2</v>
      </c>
      <c r="O25" s="46">
        <f t="shared" ref="O25:P25" si="47">+O5/O$19</f>
        <v>6.9655363450989147E-2</v>
      </c>
      <c r="P25" s="46">
        <f t="shared" si="47"/>
        <v>3.6473967776806365E-2</v>
      </c>
      <c r="Q25" s="46">
        <f t="shared" ref="Q25" si="48">+Q5/Q$19</f>
        <v>1.1285556468912366E-2</v>
      </c>
    </row>
    <row r="26" spans="1:17" x14ac:dyDescent="0.3">
      <c r="A26" s="35" t="s">
        <v>56</v>
      </c>
      <c r="B26" s="33">
        <f t="shared" ref="B26:L26" si="49">+B6/B$19</f>
        <v>3.8822816777718802E-2</v>
      </c>
      <c r="C26" s="33">
        <f t="shared" si="49"/>
        <v>3.3831473589327539E-2</v>
      </c>
      <c r="D26" s="33">
        <f t="shared" si="49"/>
        <v>0</v>
      </c>
      <c r="E26" s="33">
        <f t="shared" si="49"/>
        <v>0</v>
      </c>
      <c r="F26" s="33">
        <f t="shared" ref="F26" si="50">+F6/F$19</f>
        <v>1.4166753397998005E-2</v>
      </c>
      <c r="G26" s="33">
        <f t="shared" si="49"/>
        <v>7.9869382131780312E-2</v>
      </c>
      <c r="H26" s="33">
        <f t="shared" si="49"/>
        <v>0.10541967670811363</v>
      </c>
      <c r="I26" s="33">
        <f t="shared" si="49"/>
        <v>2.4217618019995932E-2</v>
      </c>
      <c r="J26" s="33">
        <f t="shared" si="49"/>
        <v>7.620035249885844E-2</v>
      </c>
      <c r="K26" s="33">
        <f t="shared" si="49"/>
        <v>0.15029231102890589</v>
      </c>
      <c r="L26" s="33">
        <f t="shared" si="49"/>
        <v>6.1207801048032091E-2</v>
      </c>
      <c r="M26" s="33">
        <f t="shared" ref="M26:N26" si="51">+M6/M$19</f>
        <v>0</v>
      </c>
      <c r="N26" s="33">
        <f t="shared" si="51"/>
        <v>0</v>
      </c>
      <c r="O26" s="33">
        <f t="shared" ref="O26:P26" si="52">+O6/O$19</f>
        <v>0</v>
      </c>
      <c r="P26" s="33">
        <f t="shared" si="52"/>
        <v>2.8984609912494196E-2</v>
      </c>
      <c r="Q26" s="33">
        <f t="shared" ref="Q26" si="53">+Q6/Q$19</f>
        <v>0</v>
      </c>
    </row>
    <row r="27" spans="1:17" x14ac:dyDescent="0.3">
      <c r="A27" s="35" t="s">
        <v>57</v>
      </c>
      <c r="B27" s="33">
        <f t="shared" ref="B27:L27" si="54">+B7/B$19</f>
        <v>1.3630575901921951E-2</v>
      </c>
      <c r="C27" s="33">
        <f t="shared" si="54"/>
        <v>1.3039812267944578E-2</v>
      </c>
      <c r="D27" s="33">
        <f t="shared" si="54"/>
        <v>1.2631978430819779E-3</v>
      </c>
      <c r="E27" s="33">
        <f t="shared" si="54"/>
        <v>1.7764020528040238E-3</v>
      </c>
      <c r="F27" s="33">
        <f t="shared" ref="F27" si="55">+F7/F$19</f>
        <v>5.4535556607544266E-3</v>
      </c>
      <c r="G27" s="33">
        <f t="shared" si="54"/>
        <v>8.5762685482174996E-4</v>
      </c>
      <c r="H27" s="33">
        <f t="shared" si="54"/>
        <v>2.3546739682044652E-3</v>
      </c>
      <c r="I27" s="33">
        <f t="shared" si="54"/>
        <v>4.8169476977069456E-2</v>
      </c>
      <c r="J27" s="33">
        <f t="shared" si="54"/>
        <v>1.7961011748539434E-3</v>
      </c>
      <c r="K27" s="33">
        <f t="shared" si="54"/>
        <v>1.3803359388006237E-3</v>
      </c>
      <c r="L27" s="33">
        <f t="shared" si="54"/>
        <v>1.0440032126327438E-3</v>
      </c>
      <c r="M27" s="33">
        <f t="shared" ref="M27:N27" si="56">+M7/M$19</f>
        <v>0.12376663654119663</v>
      </c>
      <c r="N27" s="33">
        <f t="shared" si="56"/>
        <v>3.1571821915839203E-2</v>
      </c>
      <c r="O27" s="33">
        <f t="shared" ref="O27:P27" si="57">+O7/O$19</f>
        <v>1.4571530161579541E-2</v>
      </c>
      <c r="P27" s="33">
        <f t="shared" si="57"/>
        <v>2.5218929181884949E-2</v>
      </c>
      <c r="Q27" s="33">
        <f t="shared" ref="Q27" si="58">+Q7/Q$19</f>
        <v>3.5377321601429236E-2</v>
      </c>
    </row>
    <row r="28" spans="1:17" x14ac:dyDescent="0.3">
      <c r="A28" s="35" t="s">
        <v>58</v>
      </c>
      <c r="B28" s="33">
        <f t="shared" ref="B28:L28" si="59">+B8/B$19</f>
        <v>0.1135570706898175</v>
      </c>
      <c r="C28" s="33">
        <f t="shared" si="59"/>
        <v>0.11012832636493677</v>
      </c>
      <c r="D28" s="33">
        <f t="shared" si="59"/>
        <v>0.1174318945520174</v>
      </c>
      <c r="E28" s="33">
        <f t="shared" si="59"/>
        <v>9.8728326642527273E-2</v>
      </c>
      <c r="F28" s="33">
        <f t="shared" ref="F28" si="60">+F8/F$19</f>
        <v>0.14537185298941435</v>
      </c>
      <c r="G28" s="33">
        <f t="shared" si="59"/>
        <v>8.5497740516212145E-2</v>
      </c>
      <c r="H28" s="33">
        <f t="shared" si="59"/>
        <v>8.2918029090987416E-2</v>
      </c>
      <c r="I28" s="33">
        <f t="shared" si="59"/>
        <v>0.17820002371943411</v>
      </c>
      <c r="J28" s="33">
        <f t="shared" si="59"/>
        <v>0.13142915669129038</v>
      </c>
      <c r="K28" s="33">
        <f t="shared" si="59"/>
        <v>0.17438162518968411</v>
      </c>
      <c r="L28" s="33">
        <f t="shared" si="59"/>
        <v>0.11398186071163434</v>
      </c>
      <c r="M28" s="33">
        <f t="shared" ref="M28:N28" si="61">+M8/M$19</f>
        <v>0.17082328326823862</v>
      </c>
      <c r="N28" s="33">
        <f t="shared" si="61"/>
        <v>6.3320606640494145E-2</v>
      </c>
      <c r="O28" s="33">
        <f t="shared" ref="O28:P28" si="62">+O8/O$19</f>
        <v>0.16701574909414235</v>
      </c>
      <c r="P28" s="33">
        <f t="shared" si="62"/>
        <v>0.19417523100078257</v>
      </c>
      <c r="Q28" s="33">
        <f t="shared" ref="Q28" si="63">+Q8/Q$19</f>
        <v>0.2465359543004913</v>
      </c>
    </row>
    <row r="29" spans="1:17" x14ac:dyDescent="0.3">
      <c r="A29" s="35" t="s">
        <v>59</v>
      </c>
      <c r="B29" s="33">
        <f t="shared" ref="B29:L29" si="64">+B9/B$19</f>
        <v>0.10992272037607473</v>
      </c>
      <c r="C29" s="33">
        <f t="shared" si="64"/>
        <v>9.9005548561079085E-2</v>
      </c>
      <c r="D29" s="33">
        <f t="shared" si="64"/>
        <v>0.11836066495101882</v>
      </c>
      <c r="E29" s="33">
        <f t="shared" si="64"/>
        <v>0.10077387804096603</v>
      </c>
      <c r="F29" s="33">
        <f t="shared" ref="F29" si="65">+F9/F$19</f>
        <v>3.5211464541495506E-2</v>
      </c>
      <c r="G29" s="33">
        <f t="shared" si="64"/>
        <v>9.5976645101250369E-2</v>
      </c>
      <c r="H29" s="33">
        <f t="shared" si="64"/>
        <v>9.5772968232895425E-2</v>
      </c>
      <c r="I29" s="33">
        <f t="shared" si="64"/>
        <v>6.4060021249225968E-2</v>
      </c>
      <c r="J29" s="33">
        <f t="shared" si="64"/>
        <v>6.8721807559521522E-2</v>
      </c>
      <c r="K29" s="33">
        <f t="shared" si="64"/>
        <v>1.5743246919358753E-3</v>
      </c>
      <c r="L29" s="33">
        <f t="shared" si="64"/>
        <v>8.5276210959848581E-2</v>
      </c>
      <c r="M29" s="33">
        <f t="shared" ref="M29:N29" si="66">+M9/M$19</f>
        <v>9.091490797528029E-2</v>
      </c>
      <c r="N29" s="33">
        <f t="shared" si="66"/>
        <v>0.2219793977571374</v>
      </c>
      <c r="O29" s="33">
        <f t="shared" ref="O29:P29" si="67">+O9/O$19</f>
        <v>8.0196397190773275E-2</v>
      </c>
      <c r="P29" s="33">
        <f t="shared" si="67"/>
        <v>9.4925595618857647E-3</v>
      </c>
      <c r="Q29" s="33">
        <f t="shared" ref="Q29" si="68">+Q9/Q$19</f>
        <v>8.2644115829091438E-2</v>
      </c>
    </row>
    <row r="30" spans="1:17" x14ac:dyDescent="0.3">
      <c r="A30" s="35" t="s">
        <v>60</v>
      </c>
      <c r="B30" s="33">
        <f t="shared" ref="B30:L30" si="69">+B10/B$19</f>
        <v>3.3640357710923378E-2</v>
      </c>
      <c r="C30" s="33">
        <f t="shared" si="69"/>
        <v>4.2711742028724388E-2</v>
      </c>
      <c r="D30" s="33">
        <f t="shared" si="69"/>
        <v>2.0338494478230641E-2</v>
      </c>
      <c r="E30" s="33">
        <f t="shared" si="69"/>
        <v>2.6735951885788995E-2</v>
      </c>
      <c r="F30" s="33">
        <f t="shared" ref="F30" si="70">+F10/F$19</f>
        <v>3.137008241509831E-2</v>
      </c>
      <c r="G30" s="33">
        <f t="shared" si="69"/>
        <v>6.5608586866346852E-2</v>
      </c>
      <c r="H30" s="33">
        <f t="shared" si="69"/>
        <v>6.1640725889825124E-2</v>
      </c>
      <c r="I30" s="33">
        <f t="shared" si="69"/>
        <v>2.6259982560100512E-2</v>
      </c>
      <c r="J30" s="33">
        <f t="shared" si="69"/>
        <v>4.0827561484592045E-2</v>
      </c>
      <c r="K30" s="33">
        <f t="shared" si="69"/>
        <v>3.7634021877937469E-2</v>
      </c>
      <c r="L30" s="33">
        <f t="shared" si="69"/>
        <v>6.5475317254312063E-2</v>
      </c>
      <c r="M30" s="33">
        <f t="shared" ref="M30:N30" si="71">+M10/M$19</f>
        <v>1.5590663568469049E-2</v>
      </c>
      <c r="N30" s="33">
        <f t="shared" si="71"/>
        <v>6.6379295985896564E-2</v>
      </c>
      <c r="O30" s="33">
        <f t="shared" ref="O30:P30" si="72">+O10/O$19</f>
        <v>1.8496817745849589E-2</v>
      </c>
      <c r="P30" s="33">
        <f t="shared" si="72"/>
        <v>9.8270176356839052E-3</v>
      </c>
      <c r="Q30" s="33">
        <f t="shared" ref="Q30" si="73">+Q10/Q$19</f>
        <v>6.4544878935809943E-2</v>
      </c>
    </row>
    <row r="31" spans="1:17" x14ac:dyDescent="0.3">
      <c r="A31" s="35" t="s">
        <v>61</v>
      </c>
      <c r="B31" s="33">
        <f t="shared" ref="B31:L31" si="74">+B11/B$19</f>
        <v>0.33906557894728073</v>
      </c>
      <c r="C31" s="33">
        <f t="shared" si="74"/>
        <v>0.31623471497337019</v>
      </c>
      <c r="D31" s="33">
        <f t="shared" si="74"/>
        <v>0.37815150578464601</v>
      </c>
      <c r="E31" s="33">
        <f t="shared" si="74"/>
        <v>0.4133635023991783</v>
      </c>
      <c r="F31" s="33">
        <f t="shared" ref="F31" si="75">+F11/F$19</f>
        <v>0.57132330322513536</v>
      </c>
      <c r="G31" s="33">
        <f t="shared" si="74"/>
        <v>0.39915154686462473</v>
      </c>
      <c r="H31" s="33">
        <f t="shared" si="74"/>
        <v>0.41682672984925845</v>
      </c>
      <c r="I31" s="33">
        <f t="shared" si="74"/>
        <v>0.27814887378945558</v>
      </c>
      <c r="J31" s="33">
        <f t="shared" si="74"/>
        <v>0.4173521403850175</v>
      </c>
      <c r="K31" s="33">
        <f t="shared" si="74"/>
        <v>0.33149125525734313</v>
      </c>
      <c r="L31" s="33">
        <f t="shared" si="74"/>
        <v>0.39271503544673841</v>
      </c>
      <c r="M31" s="33">
        <f t="shared" ref="M31:N31" si="76">+M11/M$19</f>
        <v>0.2033383434413687</v>
      </c>
      <c r="N31" s="33">
        <f t="shared" si="76"/>
        <v>0.28538169987759776</v>
      </c>
      <c r="O31" s="33">
        <f t="shared" ref="O31:P31" si="77">+O11/O$19</f>
        <v>0.22004374224628914</v>
      </c>
      <c r="P31" s="33">
        <f t="shared" si="77"/>
        <v>0.30782824936962938</v>
      </c>
      <c r="Q31" s="33">
        <f t="shared" ref="Q31" si="78">+Q11/Q$19</f>
        <v>0.29332106384248247</v>
      </c>
    </row>
    <row r="32" spans="1:17" x14ac:dyDescent="0.3">
      <c r="A32" s="35" t="s">
        <v>62</v>
      </c>
      <c r="B32" s="33">
        <f t="shared" ref="B32:L32" si="79">+B12/B$19</f>
        <v>9.2755678906703706E-2</v>
      </c>
      <c r="C32" s="33">
        <f t="shared" si="79"/>
        <v>2.6805816596506771E-2</v>
      </c>
      <c r="D32" s="33">
        <f t="shared" si="79"/>
        <v>0</v>
      </c>
      <c r="E32" s="33">
        <f t="shared" si="79"/>
        <v>0</v>
      </c>
      <c r="F32" s="33">
        <f t="shared" ref="F32" si="80">+F12/F$19</f>
        <v>1.9432336784060474E-3</v>
      </c>
      <c r="G32" s="33">
        <f t="shared" si="79"/>
        <v>5.2286226670353819E-2</v>
      </c>
      <c r="H32" s="33">
        <f t="shared" si="79"/>
        <v>4.2062528887494365E-2</v>
      </c>
      <c r="I32" s="33">
        <f t="shared" si="79"/>
        <v>1.1791977113098161E-2</v>
      </c>
      <c r="J32" s="33">
        <f t="shared" si="79"/>
        <v>1.2032864330614909E-2</v>
      </c>
      <c r="K32" s="33">
        <f t="shared" si="79"/>
        <v>1.7158087860467749E-3</v>
      </c>
      <c r="L32" s="33">
        <f t="shared" si="79"/>
        <v>1.8164963934134429E-2</v>
      </c>
      <c r="M32" s="33">
        <f t="shared" ref="M32:N32" si="81">+M12/M$19</f>
        <v>2.757828183584295E-2</v>
      </c>
      <c r="N32" s="33">
        <f t="shared" si="81"/>
        <v>7.3283577525265015E-2</v>
      </c>
      <c r="O32" s="33">
        <f t="shared" ref="O32:P32" si="82">+O12/O$19</f>
        <v>4.2912497841679442E-2</v>
      </c>
      <c r="P32" s="33">
        <f t="shared" si="82"/>
        <v>3.8397671713769552E-2</v>
      </c>
      <c r="Q32" s="33">
        <f t="shared" ref="Q32" si="83">+Q12/Q$19</f>
        <v>0</v>
      </c>
    </row>
    <row r="33" spans="1:17" ht="15" thickBot="1" x14ac:dyDescent="0.35">
      <c r="A33" s="47" t="s">
        <v>63</v>
      </c>
      <c r="B33" s="61">
        <f t="shared" ref="B33:L33" si="84">+B13/B$19</f>
        <v>4.8507474251929077E-2</v>
      </c>
      <c r="C33" s="61">
        <f t="shared" si="84"/>
        <v>0.12986251173799418</v>
      </c>
      <c r="D33" s="61">
        <f t="shared" si="84"/>
        <v>0.13274019900668885</v>
      </c>
      <c r="E33" s="61">
        <f t="shared" si="84"/>
        <v>0.16188825619874356</v>
      </c>
      <c r="F33" s="61">
        <f t="shared" ref="F33" si="85">+F13/F$19</f>
        <v>5.2122342036138372E-2</v>
      </c>
      <c r="G33" s="61">
        <f t="shared" si="84"/>
        <v>4.5361558803707243E-2</v>
      </c>
      <c r="H33" s="61">
        <f t="shared" si="84"/>
        <v>3.3848298864115868E-2</v>
      </c>
      <c r="I33" s="61">
        <f t="shared" si="84"/>
        <v>3.3774738865390432E-2</v>
      </c>
      <c r="J33" s="61">
        <f t="shared" si="84"/>
        <v>6.3943655660679305E-2</v>
      </c>
      <c r="K33" s="61">
        <f t="shared" si="84"/>
        <v>0</v>
      </c>
      <c r="L33" s="61">
        <f t="shared" si="84"/>
        <v>8.7941712817628456E-2</v>
      </c>
      <c r="M33" s="61">
        <f t="shared" ref="M33:N33" si="86">+M13/M$19</f>
        <v>0</v>
      </c>
      <c r="N33" s="61">
        <f t="shared" si="86"/>
        <v>0</v>
      </c>
      <c r="O33" s="61">
        <f t="shared" ref="O33:P33" si="87">+O13/O$19</f>
        <v>0.12559043284550686</v>
      </c>
      <c r="P33" s="61">
        <f t="shared" si="87"/>
        <v>4.8749100963422672E-2</v>
      </c>
      <c r="Q33" s="61">
        <f t="shared" ref="Q33" si="88">+Q13/Q$19</f>
        <v>0</v>
      </c>
    </row>
    <row r="34" spans="1:17" ht="15" thickBot="1" x14ac:dyDescent="0.35">
      <c r="A34" s="94" t="s">
        <v>67</v>
      </c>
      <c r="B34" s="153">
        <f>+B14/B$19</f>
        <v>0.85131293706730704</v>
      </c>
      <c r="C34" s="153">
        <f t="shared" ref="C34:G34" si="89">+C13/C$18</f>
        <v>0.80839039027041104</v>
      </c>
      <c r="D34" s="153">
        <f t="shared" si="89"/>
        <v>0.92319302110840673</v>
      </c>
      <c r="E34" s="154">
        <f t="shared" si="89"/>
        <v>1.3127144801035477</v>
      </c>
      <c r="F34" s="154">
        <f t="shared" ref="F34" si="90">+F13/F$18</f>
        <v>0.43503170033648869</v>
      </c>
      <c r="G34" s="153">
        <f t="shared" si="89"/>
        <v>0.48837876818686676</v>
      </c>
      <c r="H34" s="153">
        <f t="shared" ref="H34:L34" si="91">+H13/H$18</f>
        <v>0.36098301525136534</v>
      </c>
      <c r="I34" s="153">
        <f t="shared" si="91"/>
        <v>0.13007319332107173</v>
      </c>
      <c r="J34" s="153">
        <f t="shared" si="91"/>
        <v>1.1445908990214577</v>
      </c>
      <c r="K34" s="153">
        <f t="shared" si="91"/>
        <v>0</v>
      </c>
      <c r="L34" s="153">
        <f t="shared" si="91"/>
        <v>0.87027801172991859</v>
      </c>
      <c r="M34" s="153">
        <f t="shared" ref="M34:N34" si="92">+M13/M$18</f>
        <v>0</v>
      </c>
      <c r="N34" s="153">
        <f t="shared" si="92"/>
        <v>0</v>
      </c>
      <c r="O34" s="155">
        <f t="shared" ref="O34:P34" si="93">+O13/O$18</f>
        <v>0.48023725957012453</v>
      </c>
      <c r="P34" s="153">
        <f t="shared" si="93"/>
        <v>0.16203646162266852</v>
      </c>
      <c r="Q34" s="155">
        <f t="shared" ref="Q34" si="94">+Q13/Q$18</f>
        <v>0</v>
      </c>
    </row>
    <row r="35" spans="1:17" x14ac:dyDescent="0.3">
      <c r="A35" s="23" t="s">
        <v>64</v>
      </c>
      <c r="B35" s="46">
        <f>+B15/B$19</f>
        <v>7.690679869053739E-2</v>
      </c>
      <c r="C35" s="46">
        <f t="shared" ref="C35:L35" si="95">+C15/C$19</f>
        <v>9.3911281181251818E-2</v>
      </c>
      <c r="D35" s="46">
        <f t="shared" si="95"/>
        <v>0.10043586157217761</v>
      </c>
      <c r="E35" s="46">
        <f t="shared" si="95"/>
        <v>5.7191739276142156E-2</v>
      </c>
      <c r="F35" s="46">
        <f t="shared" ref="F35" si="96">+F15/F$19</f>
        <v>2.1348258251613843E-2</v>
      </c>
      <c r="G35" s="46">
        <f t="shared" si="95"/>
        <v>4.3251205913571643E-2</v>
      </c>
      <c r="H35" s="46">
        <f t="shared" si="95"/>
        <v>3.9772868587763029E-2</v>
      </c>
      <c r="I35" s="46">
        <f t="shared" si="95"/>
        <v>0.14706250384499969</v>
      </c>
      <c r="J35" s="46">
        <f t="shared" si="95"/>
        <v>2.8465563080652252E-2</v>
      </c>
      <c r="K35" s="46">
        <f t="shared" si="95"/>
        <v>8.3728901260879354E-2</v>
      </c>
      <c r="L35" s="46">
        <f t="shared" si="95"/>
        <v>3.2907110550507636E-2</v>
      </c>
      <c r="M35" s="46">
        <f t="shared" ref="M35:N35" si="97">+M15/M$19</f>
        <v>0.26783429137380366</v>
      </c>
      <c r="N35" s="46">
        <f t="shared" si="97"/>
        <v>0.11667436472510793</v>
      </c>
      <c r="O35" s="46">
        <f t="shared" ref="O35:P35" si="98">+O15/O$19</f>
        <v>0.10557722770317918</v>
      </c>
      <c r="P35" s="46">
        <f t="shared" si="98"/>
        <v>0.12280919448096043</v>
      </c>
      <c r="Q35" s="46">
        <f t="shared" ref="Q35" si="99">+Q15/Q$19</f>
        <v>0.12254631906585033</v>
      </c>
    </row>
    <row r="36" spans="1:17" x14ac:dyDescent="0.3">
      <c r="A36" s="35" t="s">
        <v>65</v>
      </c>
      <c r="B36" s="33">
        <f t="shared" ref="B36:L36" si="100">+B16/B$19</f>
        <v>7.1780264242155598E-2</v>
      </c>
      <c r="C36" s="33">
        <f t="shared" si="100"/>
        <v>6.0208102981315591E-2</v>
      </c>
      <c r="D36" s="33">
        <f t="shared" si="100"/>
        <v>4.3347936584482966E-2</v>
      </c>
      <c r="E36" s="33">
        <f t="shared" si="100"/>
        <v>6.6131541340046132E-2</v>
      </c>
      <c r="F36" s="33">
        <f t="shared" ref="F36" si="101">+F16/F$19</f>
        <v>8.0329981713370302E-2</v>
      </c>
      <c r="G36" s="33">
        <f t="shared" si="100"/>
        <v>4.722216794530211E-2</v>
      </c>
      <c r="H36" s="33">
        <f t="shared" si="100"/>
        <v>4.7871797613724822E-2</v>
      </c>
      <c r="I36" s="33">
        <f t="shared" si="100"/>
        <v>8.6104681943452721E-2</v>
      </c>
      <c r="J36" s="33">
        <f t="shared" si="100"/>
        <v>2.740038493216744E-2</v>
      </c>
      <c r="K36" s="33">
        <f t="shared" si="100"/>
        <v>0.17148728038975439</v>
      </c>
      <c r="L36" s="33">
        <f t="shared" si="100"/>
        <v>6.8143027028884903E-2</v>
      </c>
      <c r="M36" s="33">
        <f t="shared" ref="M36:N36" si="102">+M16/M$19</f>
        <v>1.4341544472150218E-2</v>
      </c>
      <c r="N36" s="33">
        <f t="shared" si="102"/>
        <v>8.5144227773695944E-2</v>
      </c>
      <c r="O36" s="33">
        <f t="shared" ref="O36:P36" si="103">+O16/O$19</f>
        <v>0.13118760670044616</v>
      </c>
      <c r="P36" s="33">
        <f t="shared" si="103"/>
        <v>0.10122030835909579</v>
      </c>
      <c r="Q36" s="33">
        <f t="shared" ref="Q36" si="104">+Q16/Q$19</f>
        <v>0.1316094061462155</v>
      </c>
    </row>
    <row r="37" spans="1:17" ht="15" thickBot="1" x14ac:dyDescent="0.35">
      <c r="A37" s="47" t="s">
        <v>66</v>
      </c>
      <c r="B37" s="61">
        <f t="shared" ref="B37:L37" si="105">+B17/B$19</f>
        <v>0</v>
      </c>
      <c r="C37" s="61">
        <f t="shared" si="105"/>
        <v>6.5239303807369036E-3</v>
      </c>
      <c r="D37" s="61">
        <f t="shared" si="105"/>
        <v>0</v>
      </c>
      <c r="E37" s="61">
        <f t="shared" si="105"/>
        <v>0</v>
      </c>
      <c r="F37" s="61">
        <f t="shared" ref="F37" si="106">+F17/F$19</f>
        <v>1.8134504705858784E-2</v>
      </c>
      <c r="G37" s="61">
        <f t="shared" si="105"/>
        <v>2.4085484493267914E-3</v>
      </c>
      <c r="H37" s="61">
        <f t="shared" si="105"/>
        <v>6.1223461897907004E-3</v>
      </c>
      <c r="I37" s="61">
        <f t="shared" si="105"/>
        <v>2.649230286591709E-2</v>
      </c>
      <c r="J37" s="61">
        <f t="shared" si="105"/>
        <v>0</v>
      </c>
      <c r="K37" s="61">
        <f t="shared" si="105"/>
        <v>1.2876411028749663E-2</v>
      </c>
      <c r="L37" s="61">
        <f t="shared" si="105"/>
        <v>0</v>
      </c>
      <c r="M37" s="61">
        <f t="shared" ref="M37:N37" si="107">+M17/M$19</f>
        <v>3.3685892607715831E-2</v>
      </c>
      <c r="N37" s="61">
        <f t="shared" si="107"/>
        <v>0</v>
      </c>
      <c r="O37" s="61">
        <f t="shared" ref="O37:P37" si="108">+O17/O$19</f>
        <v>2.4752635019565233E-2</v>
      </c>
      <c r="P37" s="61">
        <f t="shared" si="108"/>
        <v>7.6823160043584429E-2</v>
      </c>
      <c r="Q37" s="61">
        <f t="shared" ref="Q37" si="109">+Q17/Q$19</f>
        <v>1.2135383809717459E-2</v>
      </c>
    </row>
    <row r="38" spans="1:17" x14ac:dyDescent="0.3">
      <c r="A38" s="156" t="s">
        <v>68</v>
      </c>
      <c r="B38" s="157">
        <f>+B18/B$19</f>
        <v>0.14868706293269299</v>
      </c>
      <c r="C38" s="157">
        <f t="shared" ref="C38:L38" si="110">+C18/C$19</f>
        <v>0.16064331454330433</v>
      </c>
      <c r="D38" s="157">
        <f t="shared" si="110"/>
        <v>0.14378379815666059</v>
      </c>
      <c r="E38" s="157">
        <f t="shared" si="110"/>
        <v>0.12332328061618829</v>
      </c>
      <c r="F38" s="157">
        <f t="shared" ref="F38" si="111">+F18/F$19</f>
        <v>0.11981274467084292</v>
      </c>
      <c r="G38" s="157">
        <f t="shared" si="110"/>
        <v>9.288192230820054E-2</v>
      </c>
      <c r="H38" s="157">
        <f t="shared" si="110"/>
        <v>9.3767012391278548E-2</v>
      </c>
      <c r="I38" s="157">
        <f t="shared" si="110"/>
        <v>0.2596594886543695</v>
      </c>
      <c r="J38" s="157">
        <f t="shared" si="110"/>
        <v>5.5865948012819695E-2</v>
      </c>
      <c r="K38" s="157">
        <f t="shared" si="110"/>
        <v>0.2680925926793834</v>
      </c>
      <c r="L38" s="157">
        <f t="shared" si="110"/>
        <v>0.10105013757939253</v>
      </c>
      <c r="M38" s="157">
        <f t="shared" ref="M38:N38" si="112">+M18/M$19</f>
        <v>0.31586172845366972</v>
      </c>
      <c r="N38" s="157">
        <f t="shared" si="112"/>
        <v>0.20181859249880388</v>
      </c>
      <c r="O38" s="158">
        <f t="shared" ref="O38:P38" si="113">+O18/O$19</f>
        <v>0.2615174694231906</v>
      </c>
      <c r="P38" s="157">
        <f t="shared" si="113"/>
        <v>0.30085266288364065</v>
      </c>
      <c r="Q38" s="158">
        <f t="shared" ref="Q38" si="114">+Q18/Q$19</f>
        <v>0.26629110902178327</v>
      </c>
    </row>
    <row r="39" spans="1:17" ht="15" thickBot="1" x14ac:dyDescent="0.35">
      <c r="A39" s="69" t="s">
        <v>69</v>
      </c>
      <c r="B39" s="70">
        <f>+B19/B$19</f>
        <v>1</v>
      </c>
      <c r="C39" s="70">
        <f t="shared" ref="C39:L39" si="115">+C19/C$19</f>
        <v>1</v>
      </c>
      <c r="D39" s="70">
        <f t="shared" si="115"/>
        <v>1</v>
      </c>
      <c r="E39" s="70">
        <f t="shared" si="115"/>
        <v>1</v>
      </c>
      <c r="F39" s="70">
        <f t="shared" ref="F39" si="116">+F19/F$19</f>
        <v>1</v>
      </c>
      <c r="G39" s="70">
        <f t="shared" si="115"/>
        <v>1</v>
      </c>
      <c r="H39" s="70">
        <f t="shared" si="115"/>
        <v>1</v>
      </c>
      <c r="I39" s="70">
        <f t="shared" si="115"/>
        <v>1</v>
      </c>
      <c r="J39" s="70">
        <f t="shared" si="115"/>
        <v>1</v>
      </c>
      <c r="K39" s="70">
        <f t="shared" si="115"/>
        <v>1</v>
      </c>
      <c r="L39" s="70">
        <f t="shared" si="115"/>
        <v>1</v>
      </c>
      <c r="M39" s="70">
        <f t="shared" ref="M39:N39" si="117">+M19/M$19</f>
        <v>1</v>
      </c>
      <c r="N39" s="70">
        <f t="shared" si="117"/>
        <v>1</v>
      </c>
      <c r="O39" s="71">
        <f t="shared" ref="O39:P39" si="118">+O19/O$19</f>
        <v>1</v>
      </c>
      <c r="P39" s="70">
        <f t="shared" si="118"/>
        <v>1</v>
      </c>
      <c r="Q39" s="71">
        <f t="shared" ref="Q39" si="119">+Q19/Q$19</f>
        <v>1</v>
      </c>
    </row>
    <row r="40" spans="1:17" x14ac:dyDescent="0.3">
      <c r="C40" s="8"/>
      <c r="E40" s="39"/>
      <c r="F40" s="39"/>
    </row>
    <row r="41" spans="1:17" x14ac:dyDescent="0.3">
      <c r="A41" s="147" t="s">
        <v>314</v>
      </c>
      <c r="B41" s="147"/>
      <c r="C41" s="147"/>
      <c r="D41" s="147"/>
      <c r="E41" s="148"/>
      <c r="F41" s="148"/>
    </row>
    <row r="42" spans="1:17" x14ac:dyDescent="0.3">
      <c r="A42" s="147" t="s">
        <v>315</v>
      </c>
      <c r="B42" s="147"/>
      <c r="C42" s="147"/>
      <c r="D42" s="147"/>
      <c r="E42" s="148"/>
      <c r="F42" s="148"/>
    </row>
    <row r="43" spans="1:17" x14ac:dyDescent="0.3">
      <c r="C43" s="8"/>
      <c r="E43" s="39"/>
      <c r="F43" s="39"/>
    </row>
    <row r="44" spans="1:17" x14ac:dyDescent="0.3">
      <c r="A44" s="146" t="s">
        <v>287</v>
      </c>
      <c r="C44" s="8"/>
      <c r="E44" s="39"/>
      <c r="F44" s="39"/>
    </row>
    <row r="45" spans="1:17" x14ac:dyDescent="0.3">
      <c r="F45" s="56"/>
      <c r="G45" s="56"/>
      <c r="H45" s="20"/>
      <c r="I45" s="20"/>
      <c r="J45" s="20"/>
      <c r="K45" s="20"/>
      <c r="L45" s="20"/>
    </row>
    <row r="46" spans="1:17" x14ac:dyDescent="0.3">
      <c r="F46" s="56"/>
      <c r="G46" s="56"/>
      <c r="H46" s="20"/>
      <c r="I46" s="20"/>
      <c r="J46" s="20"/>
      <c r="K46" s="20"/>
      <c r="L46" s="20"/>
    </row>
    <row r="47" spans="1:17" x14ac:dyDescent="0.3">
      <c r="F47" s="56"/>
      <c r="G47" s="56"/>
      <c r="H47" s="20"/>
      <c r="I47" s="20"/>
      <c r="J47" s="20"/>
      <c r="K47" s="20"/>
      <c r="L47" s="20"/>
    </row>
    <row r="48" spans="1:17" x14ac:dyDescent="0.3">
      <c r="F48" s="56"/>
      <c r="G48" s="56"/>
      <c r="H48" s="20"/>
      <c r="I48" s="20"/>
      <c r="J48" s="20"/>
      <c r="K48" s="20"/>
      <c r="L48" s="20"/>
    </row>
    <row r="49" spans="6:12" x14ac:dyDescent="0.3">
      <c r="F49" s="56"/>
      <c r="G49" s="56"/>
      <c r="H49" s="20"/>
      <c r="I49" s="20"/>
      <c r="J49" s="20"/>
      <c r="K49" s="20"/>
      <c r="L49" s="20"/>
    </row>
    <row r="50" spans="6:12" x14ac:dyDescent="0.3">
      <c r="F50" s="56"/>
      <c r="G50" s="56"/>
      <c r="H50" s="20"/>
      <c r="I50" s="20"/>
      <c r="J50" s="20"/>
      <c r="K50" s="20"/>
      <c r="L50" s="20"/>
    </row>
    <row r="51" spans="6:12" x14ac:dyDescent="0.3">
      <c r="F51" s="56"/>
      <c r="G51" s="56"/>
      <c r="H51" s="20"/>
      <c r="I51" s="20"/>
      <c r="J51" s="20"/>
      <c r="K51" s="20"/>
      <c r="L51" s="20"/>
    </row>
    <row r="52" spans="6:12" x14ac:dyDescent="0.3">
      <c r="F52" s="56"/>
      <c r="G52" s="56"/>
      <c r="H52" s="20"/>
      <c r="I52" s="20"/>
      <c r="J52" s="20"/>
      <c r="K52" s="20"/>
      <c r="L52" s="20"/>
    </row>
    <row r="53" spans="6:12" x14ac:dyDescent="0.3">
      <c r="F53" s="56"/>
      <c r="G53" s="56"/>
      <c r="H53" s="20"/>
      <c r="I53" s="20"/>
      <c r="J53" s="20"/>
      <c r="K53" s="20"/>
      <c r="L53" s="20"/>
    </row>
    <row r="54" spans="6:12" x14ac:dyDescent="0.3">
      <c r="F54" s="56"/>
      <c r="G54" s="56"/>
      <c r="H54" s="20"/>
      <c r="I54" s="20"/>
      <c r="J54" s="20"/>
      <c r="K54" s="20"/>
      <c r="L54" s="20"/>
    </row>
  </sheetData>
  <mergeCells count="3">
    <mergeCell ref="A24:Q24"/>
    <mergeCell ref="A1:Q1"/>
    <mergeCell ref="A2:Q2"/>
  </mergeCells>
  <hyperlinks>
    <hyperlink ref="A1:L1" location="CONTENIDO!A1" display="EMPRESAS DE TRANSPORTE AÉREO PASAJEROS REGULAR NACIONAL   -  COSTOS DE OPERACIÓN POR TIPO DE AERONAVE   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F1"/>
    </sheetView>
  </sheetViews>
  <sheetFormatPr baseColWidth="10" defaultRowHeight="14.4" x14ac:dyDescent="0.3"/>
  <cols>
    <col min="1" max="1" width="30.6328125" style="8" customWidth="1"/>
    <col min="2" max="2" width="13.1796875" style="8" customWidth="1"/>
    <col min="3" max="3" width="12.7265625" style="8" customWidth="1"/>
    <col min="4" max="6" width="13.6328125" style="8" customWidth="1"/>
    <col min="7" max="16384" width="10.90625" style="8"/>
  </cols>
  <sheetData>
    <row r="1" spans="1:6" x14ac:dyDescent="0.3">
      <c r="A1" s="250" t="s">
        <v>158</v>
      </c>
      <c r="B1" s="251"/>
      <c r="C1" s="251"/>
      <c r="D1" s="251"/>
      <c r="E1" s="251"/>
      <c r="F1" s="251"/>
    </row>
    <row r="2" spans="1:6" ht="15" thickBot="1" x14ac:dyDescent="0.35">
      <c r="A2" s="255" t="s">
        <v>324</v>
      </c>
      <c r="B2" s="256"/>
      <c r="C2" s="256"/>
      <c r="D2" s="256"/>
      <c r="E2" s="256"/>
      <c r="F2" s="256"/>
    </row>
    <row r="3" spans="1:6" ht="15" thickBot="1" x14ac:dyDescent="0.35">
      <c r="A3" s="101" t="s">
        <v>293</v>
      </c>
      <c r="B3" s="161" t="s">
        <v>320</v>
      </c>
      <c r="C3" s="161" t="s">
        <v>321</v>
      </c>
      <c r="D3" s="161" t="s">
        <v>322</v>
      </c>
      <c r="E3" s="161" t="s">
        <v>320</v>
      </c>
      <c r="F3" s="161" t="s">
        <v>323</v>
      </c>
    </row>
    <row r="4" spans="1:6" ht="15" thickBot="1" x14ac:dyDescent="0.35">
      <c r="A4" s="130" t="s">
        <v>286</v>
      </c>
      <c r="B4" s="130" t="s">
        <v>16</v>
      </c>
      <c r="C4" s="130" t="s">
        <v>101</v>
      </c>
      <c r="D4" s="130" t="s">
        <v>14</v>
      </c>
      <c r="E4" s="130" t="s">
        <v>2</v>
      </c>
      <c r="F4" s="130" t="s">
        <v>12</v>
      </c>
    </row>
    <row r="5" spans="1:6" x14ac:dyDescent="0.3">
      <c r="A5" s="10" t="s">
        <v>55</v>
      </c>
      <c r="B5" s="162">
        <v>711000</v>
      </c>
      <c r="C5" s="162">
        <v>3492783</v>
      </c>
      <c r="D5" s="162">
        <v>2735322</v>
      </c>
      <c r="E5" s="162">
        <v>925000</v>
      </c>
      <c r="F5" s="163">
        <v>886565</v>
      </c>
    </row>
    <row r="6" spans="1:6" x14ac:dyDescent="0.3">
      <c r="A6" s="12" t="s">
        <v>76</v>
      </c>
      <c r="B6" s="24">
        <v>1041000</v>
      </c>
      <c r="C6" s="24">
        <v>71151</v>
      </c>
      <c r="D6" s="24">
        <v>250770</v>
      </c>
      <c r="E6" s="24">
        <v>1303178</v>
      </c>
      <c r="F6" s="164">
        <v>42400</v>
      </c>
    </row>
    <row r="7" spans="1:6" x14ac:dyDescent="0.3">
      <c r="A7" s="12" t="s">
        <v>58</v>
      </c>
      <c r="B7" s="24">
        <v>1931776</v>
      </c>
      <c r="C7" s="24">
        <v>2924940</v>
      </c>
      <c r="D7" s="24">
        <v>5964468</v>
      </c>
      <c r="E7" s="24">
        <v>2294693</v>
      </c>
      <c r="F7" s="164">
        <v>1470516.6666666667</v>
      </c>
    </row>
    <row r="8" spans="1:6" x14ac:dyDescent="0.3">
      <c r="A8" s="12" t="s">
        <v>59</v>
      </c>
      <c r="B8" s="24">
        <v>363965</v>
      </c>
      <c r="C8" s="24">
        <v>2604665</v>
      </c>
      <c r="D8" s="24">
        <v>3040104</v>
      </c>
      <c r="E8" s="24">
        <v>363965</v>
      </c>
      <c r="F8" s="164">
        <v>1112639.3333333333</v>
      </c>
    </row>
    <row r="9" spans="1:6" x14ac:dyDescent="0.3">
      <c r="A9" s="12" t="s">
        <v>61</v>
      </c>
      <c r="B9" s="24">
        <v>7997045</v>
      </c>
      <c r="C9" s="24">
        <v>8615040</v>
      </c>
      <c r="D9" s="24">
        <v>18911916</v>
      </c>
      <c r="E9" s="24">
        <v>12653839</v>
      </c>
      <c r="F9" s="164">
        <v>5403427.666666667</v>
      </c>
    </row>
    <row r="10" spans="1:6" x14ac:dyDescent="0.3">
      <c r="A10" s="12" t="s">
        <v>62</v>
      </c>
      <c r="B10" s="24">
        <v>0</v>
      </c>
      <c r="C10" s="24">
        <v>0</v>
      </c>
      <c r="D10" s="24">
        <v>2793192</v>
      </c>
      <c r="E10" s="24">
        <v>0</v>
      </c>
      <c r="F10" s="164">
        <v>290468</v>
      </c>
    </row>
    <row r="11" spans="1:6" ht="15" thickBot="1" x14ac:dyDescent="0.35">
      <c r="A11" s="25" t="s">
        <v>78</v>
      </c>
      <c r="B11" s="91">
        <v>0</v>
      </c>
      <c r="C11" s="91">
        <v>69228</v>
      </c>
      <c r="D11" s="91">
        <v>0</v>
      </c>
      <c r="E11" s="91">
        <v>0</v>
      </c>
      <c r="F11" s="165">
        <v>7829559.333333333</v>
      </c>
    </row>
    <row r="12" spans="1:6" ht="15" thickBot="1" x14ac:dyDescent="0.35">
      <c r="A12" s="94" t="s">
        <v>67</v>
      </c>
      <c r="B12" s="96">
        <f>SUM(B5:B11)</f>
        <v>12044786</v>
      </c>
      <c r="C12" s="96">
        <f t="shared" ref="C12" si="0">SUM(C5:C11)</f>
        <v>17777807</v>
      </c>
      <c r="D12" s="96">
        <f t="shared" ref="D12" si="1">SUM(D5:D11)</f>
        <v>33695772</v>
      </c>
      <c r="E12" s="96">
        <f t="shared" ref="E12" si="2">SUM(E5:E11)</f>
        <v>17540675</v>
      </c>
      <c r="F12" s="97">
        <f t="shared" ref="F12" si="3">SUM(F5:F11)</f>
        <v>17035576</v>
      </c>
    </row>
    <row r="13" spans="1:6" x14ac:dyDescent="0.3">
      <c r="A13" s="26" t="s">
        <v>73</v>
      </c>
      <c r="B13" s="27">
        <v>256000</v>
      </c>
      <c r="C13" s="27">
        <v>199334</v>
      </c>
      <c r="D13" s="27">
        <v>1487259</v>
      </c>
      <c r="E13" s="27">
        <v>256000</v>
      </c>
      <c r="F13" s="166">
        <v>462176.33333333331</v>
      </c>
    </row>
    <row r="14" spans="1:6" x14ac:dyDescent="0.3">
      <c r="A14" s="12" t="s">
        <v>65</v>
      </c>
      <c r="B14" s="24">
        <v>167000</v>
      </c>
      <c r="C14" s="24">
        <v>0</v>
      </c>
      <c r="D14" s="24">
        <v>4187859</v>
      </c>
      <c r="E14" s="24">
        <v>167000</v>
      </c>
      <c r="F14" s="164">
        <v>533232.33333333337</v>
      </c>
    </row>
    <row r="15" spans="1:6" ht="15" thickBot="1" x14ac:dyDescent="0.35">
      <c r="A15" s="25" t="s">
        <v>66</v>
      </c>
      <c r="B15" s="91">
        <v>336789</v>
      </c>
      <c r="C15" s="91">
        <v>41313</v>
      </c>
      <c r="D15" s="91">
        <v>1049376</v>
      </c>
      <c r="E15" s="91">
        <v>336789</v>
      </c>
      <c r="F15" s="165">
        <v>142576</v>
      </c>
    </row>
    <row r="16" spans="1:6" ht="15" thickBot="1" x14ac:dyDescent="0.35">
      <c r="A16" s="94" t="s">
        <v>68</v>
      </c>
      <c r="B16" s="96">
        <f>SUM(B13:B15)</f>
        <v>759789</v>
      </c>
      <c r="C16" s="96">
        <f t="shared" ref="C16" si="4">SUM(C13:C15)</f>
        <v>240647</v>
      </c>
      <c r="D16" s="96">
        <f t="shared" ref="D16" si="5">SUM(D13:D15)</f>
        <v>6724494</v>
      </c>
      <c r="E16" s="96">
        <f t="shared" ref="E16" si="6">SUM(E13:E15)</f>
        <v>759789</v>
      </c>
      <c r="F16" s="97">
        <f t="shared" ref="F16" si="7">SUM(F13:F15)</f>
        <v>1137984.6666666667</v>
      </c>
    </row>
    <row r="17" spans="1:6" ht="15" thickBot="1" x14ac:dyDescent="0.35">
      <c r="A17" s="131" t="s">
        <v>54</v>
      </c>
      <c r="B17" s="159">
        <f>+B12+B16</f>
        <v>12804575</v>
      </c>
      <c r="C17" s="159">
        <f t="shared" ref="C17" si="8">+C12+C16</f>
        <v>18018454</v>
      </c>
      <c r="D17" s="159">
        <f t="shared" ref="D17" si="9">+D12+D16</f>
        <v>40420266</v>
      </c>
      <c r="E17" s="159">
        <f t="shared" ref="E17" si="10">+E12+E16</f>
        <v>18300464</v>
      </c>
      <c r="F17" s="160">
        <f t="shared" ref="F17" si="11">+F12+F16</f>
        <v>18173560.666666668</v>
      </c>
    </row>
    <row r="18" spans="1:6" x14ac:dyDescent="0.3">
      <c r="A18" s="23" t="s">
        <v>340</v>
      </c>
      <c r="B18" s="27">
        <v>1</v>
      </c>
      <c r="C18" s="27">
        <v>272</v>
      </c>
      <c r="D18" s="27">
        <v>41471</v>
      </c>
      <c r="E18" s="27">
        <v>1</v>
      </c>
      <c r="F18" s="166">
        <v>10084</v>
      </c>
    </row>
    <row r="19" spans="1:6" x14ac:dyDescent="0.3">
      <c r="A19" s="35" t="s">
        <v>341</v>
      </c>
      <c r="B19" s="24">
        <v>0</v>
      </c>
      <c r="C19" s="24">
        <v>136</v>
      </c>
      <c r="D19" s="24">
        <v>1664</v>
      </c>
      <c r="E19" s="24">
        <v>9</v>
      </c>
      <c r="F19" s="164">
        <v>3041</v>
      </c>
    </row>
    <row r="20" spans="1:6" ht="15" thickBot="1" x14ac:dyDescent="0.35">
      <c r="A20" s="175" t="s">
        <v>342</v>
      </c>
      <c r="B20" s="28">
        <v>3</v>
      </c>
      <c r="C20" s="28">
        <v>1</v>
      </c>
      <c r="D20" s="28">
        <v>17</v>
      </c>
      <c r="E20" s="28">
        <v>3</v>
      </c>
      <c r="F20" s="167">
        <v>11</v>
      </c>
    </row>
    <row r="21" spans="1:6" ht="15" thickBot="1" x14ac:dyDescent="0.35"/>
    <row r="22" spans="1:6" ht="15" thickBot="1" x14ac:dyDescent="0.35">
      <c r="A22" s="245" t="s">
        <v>70</v>
      </c>
      <c r="B22" s="246"/>
      <c r="C22" s="246"/>
      <c r="D22" s="246"/>
      <c r="E22" s="246"/>
      <c r="F22" s="246"/>
    </row>
    <row r="23" spans="1:6" x14ac:dyDescent="0.3">
      <c r="A23" s="23" t="s">
        <v>55</v>
      </c>
      <c r="B23" s="46">
        <f t="shared" ref="B23:F26" si="12">+B5/B$17</f>
        <v>5.5527028425387023E-2</v>
      </c>
      <c r="C23" s="46">
        <f t="shared" si="12"/>
        <v>0.19384476603819617</v>
      </c>
      <c r="D23" s="46">
        <f t="shared" si="12"/>
        <v>6.7672043523909514E-2</v>
      </c>
      <c r="E23" s="46">
        <f t="shared" si="12"/>
        <v>5.0545166505067851E-2</v>
      </c>
      <c r="F23" s="46">
        <f t="shared" si="12"/>
        <v>4.878323055459944E-2</v>
      </c>
    </row>
    <row r="24" spans="1:6" x14ac:dyDescent="0.3">
      <c r="A24" s="35" t="s">
        <v>57</v>
      </c>
      <c r="B24" s="33">
        <f t="shared" si="12"/>
        <v>8.1299066935060324E-2</v>
      </c>
      <c r="C24" s="33">
        <f t="shared" si="12"/>
        <v>3.9487849512505344E-3</v>
      </c>
      <c r="D24" s="33">
        <f t="shared" si="12"/>
        <v>6.2040660494416342E-3</v>
      </c>
      <c r="E24" s="33">
        <f t="shared" si="12"/>
        <v>7.1210107022423044E-2</v>
      </c>
      <c r="F24" s="33">
        <f t="shared" si="12"/>
        <v>2.3330595901203143E-3</v>
      </c>
    </row>
    <row r="25" spans="1:6" x14ac:dyDescent="0.3">
      <c r="A25" s="35" t="s">
        <v>58</v>
      </c>
      <c r="B25" s="33">
        <f t="shared" si="12"/>
        <v>0.15086607716382622</v>
      </c>
      <c r="C25" s="33">
        <f t="shared" si="12"/>
        <v>0.16233024209513203</v>
      </c>
      <c r="D25" s="33">
        <f t="shared" si="12"/>
        <v>0.14756132480671949</v>
      </c>
      <c r="E25" s="33">
        <f t="shared" si="12"/>
        <v>0.12538988082487962</v>
      </c>
      <c r="F25" s="33">
        <f t="shared" si="12"/>
        <v>8.0915165367887357E-2</v>
      </c>
    </row>
    <row r="26" spans="1:6" x14ac:dyDescent="0.3">
      <c r="A26" s="35" t="s">
        <v>59</v>
      </c>
      <c r="B26" s="33">
        <f t="shared" si="12"/>
        <v>2.8424606049009826E-2</v>
      </c>
      <c r="C26" s="33">
        <f t="shared" si="12"/>
        <v>0.14455540969275166</v>
      </c>
      <c r="D26" s="33">
        <f t="shared" si="12"/>
        <v>7.5212369953230884E-2</v>
      </c>
      <c r="E26" s="33">
        <f t="shared" si="12"/>
        <v>1.9888293542721102E-2</v>
      </c>
      <c r="F26" s="33">
        <f t="shared" si="12"/>
        <v>6.1222968560811462E-2</v>
      </c>
    </row>
    <row r="27" spans="1:6" x14ac:dyDescent="0.3">
      <c r="A27" s="35" t="s">
        <v>61</v>
      </c>
      <c r="B27" s="33">
        <f>+B9/B$17</f>
        <v>0.62454591425330397</v>
      </c>
      <c r="C27" s="33">
        <f>+C10/C$17</f>
        <v>0</v>
      </c>
      <c r="D27" s="33">
        <f>+D9/D$17</f>
        <v>0.46788202729789063</v>
      </c>
      <c r="E27" s="33">
        <f t="shared" ref="E27:F27" si="13">+E9/E$17</f>
        <v>0.69144908019818518</v>
      </c>
      <c r="F27" s="33">
        <f t="shared" si="13"/>
        <v>0.29732355512354008</v>
      </c>
    </row>
    <row r="28" spans="1:6" x14ac:dyDescent="0.3">
      <c r="A28" s="35" t="s">
        <v>62</v>
      </c>
      <c r="B28" s="33">
        <f>+B10/B$17</f>
        <v>0</v>
      </c>
      <c r="C28" s="33">
        <f>+C11/C$17</f>
        <v>3.8420610336491689E-3</v>
      </c>
      <c r="D28" s="33">
        <f>+D10/D$17</f>
        <v>6.9103751073780667E-2</v>
      </c>
      <c r="E28" s="33">
        <f t="shared" ref="E28:F28" si="14">+E10/E$17</f>
        <v>0</v>
      </c>
      <c r="F28" s="33">
        <f t="shared" si="14"/>
        <v>1.5982998892053478E-2</v>
      </c>
    </row>
    <row r="29" spans="1:6" ht="15" thickBot="1" x14ac:dyDescent="0.35">
      <c r="A29" s="47" t="s">
        <v>63</v>
      </c>
      <c r="B29" s="61">
        <f>+B12/B$17</f>
        <v>0.94066269282658732</v>
      </c>
      <c r="C29" s="61">
        <f>+C12/C$17</f>
        <v>0.98664441466509833</v>
      </c>
      <c r="D29" s="61">
        <f>+D12/D$17</f>
        <v>0.83363558270497284</v>
      </c>
      <c r="E29" s="61">
        <f>+E12/E$17</f>
        <v>0.95848252809327672</v>
      </c>
      <c r="F29" s="61">
        <f>+F12/F$17</f>
        <v>0.93738240471753442</v>
      </c>
    </row>
    <row r="30" spans="1:6" ht="15" thickBot="1" x14ac:dyDescent="0.35">
      <c r="A30" s="94" t="s">
        <v>67</v>
      </c>
      <c r="B30" s="153">
        <f>+B12/B$17</f>
        <v>0.94066269282658732</v>
      </c>
      <c r="C30" s="153">
        <f>+C12/C$17</f>
        <v>0.98664441466509833</v>
      </c>
      <c r="D30" s="153">
        <f>+D12/D$17</f>
        <v>0.83363558270497284</v>
      </c>
      <c r="E30" s="153">
        <f>+E12/E$17</f>
        <v>0.95848252809327672</v>
      </c>
      <c r="F30" s="153">
        <f>+F12/F$17</f>
        <v>0.93738240471753442</v>
      </c>
    </row>
    <row r="31" spans="1:6" x14ac:dyDescent="0.3">
      <c r="A31" s="23" t="s">
        <v>64</v>
      </c>
      <c r="B31" s="46">
        <f>+B13/B$17</f>
        <v>1.9992854116595044E-2</v>
      </c>
      <c r="C31" s="46">
        <f t="shared" ref="C31:D31" si="15">+C13/C$17</f>
        <v>1.1062769314170905E-2</v>
      </c>
      <c r="D31" s="46">
        <f t="shared" si="15"/>
        <v>3.6794884031688457E-2</v>
      </c>
      <c r="E31" s="46">
        <f t="shared" ref="E31:F31" si="16">+E13/E$17</f>
        <v>1.3988716351672831E-2</v>
      </c>
      <c r="F31" s="46">
        <f t="shared" si="16"/>
        <v>2.5431248273820196E-2</v>
      </c>
    </row>
    <row r="32" spans="1:6" x14ac:dyDescent="0.3">
      <c r="A32" s="35" t="s">
        <v>65</v>
      </c>
      <c r="B32" s="33">
        <f t="shared" ref="B32:D35" si="17">+B14/B$17</f>
        <v>1.3042213427622549E-2</v>
      </c>
      <c r="C32" s="33">
        <f t="shared" si="17"/>
        <v>0</v>
      </c>
      <c r="D32" s="33">
        <f t="shared" si="17"/>
        <v>0.10360790302567528</v>
      </c>
      <c r="E32" s="33">
        <f t="shared" ref="E32:F32" si="18">+E14/E$17</f>
        <v>9.1254516825365738E-3</v>
      </c>
      <c r="F32" s="33">
        <f t="shared" si="18"/>
        <v>2.9341103986923713E-2</v>
      </c>
    </row>
    <row r="33" spans="1:7" ht="15" thickBot="1" x14ac:dyDescent="0.35">
      <c r="A33" s="47" t="s">
        <v>66</v>
      </c>
      <c r="B33" s="61">
        <f t="shared" si="17"/>
        <v>2.6302239629195034E-2</v>
      </c>
      <c r="C33" s="61">
        <f t="shared" si="17"/>
        <v>2.2928160207307466E-3</v>
      </c>
      <c r="D33" s="61">
        <f t="shared" si="17"/>
        <v>2.5961630237663454E-2</v>
      </c>
      <c r="E33" s="61">
        <f t="shared" ref="E33:F33" si="19">+E15/E$17</f>
        <v>1.8403303872513835E-2</v>
      </c>
      <c r="F33" s="61">
        <f t="shared" si="19"/>
        <v>7.8452430217215551E-3</v>
      </c>
    </row>
    <row r="34" spans="1:7" x14ac:dyDescent="0.3">
      <c r="A34" s="156" t="s">
        <v>68</v>
      </c>
      <c r="B34" s="157">
        <f>+B16/B$17</f>
        <v>5.933730717341263E-2</v>
      </c>
      <c r="C34" s="157">
        <f t="shared" si="17"/>
        <v>1.3355585334901651E-2</v>
      </c>
      <c r="D34" s="157">
        <f t="shared" si="17"/>
        <v>0.16636441729502721</v>
      </c>
      <c r="E34" s="157">
        <f t="shared" ref="E34:F34" si="20">+E16/E$17</f>
        <v>4.1517471906723238E-2</v>
      </c>
      <c r="F34" s="157">
        <f t="shared" si="20"/>
        <v>6.2617595282465466E-2</v>
      </c>
    </row>
    <row r="35" spans="1:7" ht="15" thickBot="1" x14ac:dyDescent="0.35">
      <c r="A35" s="69" t="s">
        <v>69</v>
      </c>
      <c r="B35" s="70">
        <f>+B17/B$17</f>
        <v>1</v>
      </c>
      <c r="C35" s="70">
        <f t="shared" si="17"/>
        <v>1</v>
      </c>
      <c r="D35" s="70">
        <f t="shared" si="17"/>
        <v>1</v>
      </c>
      <c r="E35" s="70">
        <f t="shared" ref="E35:F35" si="21">+E17/E$17</f>
        <v>1</v>
      </c>
      <c r="F35" s="70">
        <f t="shared" si="21"/>
        <v>1</v>
      </c>
    </row>
    <row r="36" spans="1:7" ht="18.600000000000001" customHeight="1" x14ac:dyDescent="0.3">
      <c r="A36" s="254" t="s">
        <v>325</v>
      </c>
      <c r="B36" s="254"/>
      <c r="C36" s="254"/>
      <c r="D36" s="254"/>
      <c r="E36" s="55"/>
      <c r="F36" s="55"/>
    </row>
    <row r="37" spans="1:7" ht="19.2" customHeight="1" x14ac:dyDescent="0.3">
      <c r="A37" s="254" t="s">
        <v>326</v>
      </c>
      <c r="B37" s="254"/>
      <c r="C37" s="254"/>
      <c r="D37" s="254"/>
      <c r="E37" s="55"/>
      <c r="F37" s="56"/>
      <c r="G37" s="20"/>
    </row>
    <row r="38" spans="1:7" x14ac:dyDescent="0.3">
      <c r="A38" s="49" t="s">
        <v>327</v>
      </c>
      <c r="B38" s="20"/>
      <c r="C38" s="20"/>
      <c r="D38" s="20"/>
      <c r="E38" s="20"/>
      <c r="F38" s="56"/>
      <c r="G38" s="20"/>
    </row>
    <row r="39" spans="1:7" x14ac:dyDescent="0.3">
      <c r="A39" s="20"/>
      <c r="B39" s="20"/>
      <c r="C39" s="20"/>
      <c r="D39" s="20"/>
      <c r="E39" s="20"/>
      <c r="F39" s="56"/>
      <c r="G39" s="20"/>
    </row>
    <row r="40" spans="1:7" x14ac:dyDescent="0.3">
      <c r="F40" s="56"/>
      <c r="G40" s="20"/>
    </row>
    <row r="41" spans="1:7" x14ac:dyDescent="0.3">
      <c r="F41" s="56"/>
      <c r="G41" s="20"/>
    </row>
    <row r="42" spans="1:7" x14ac:dyDescent="0.3">
      <c r="F42" s="56"/>
      <c r="G42" s="20"/>
    </row>
    <row r="43" spans="1:7" x14ac:dyDescent="0.3">
      <c r="F43" s="56"/>
      <c r="G43" s="20"/>
    </row>
    <row r="44" spans="1:7" x14ac:dyDescent="0.3">
      <c r="F44" s="56"/>
      <c r="G44" s="20"/>
    </row>
    <row r="45" spans="1:7" x14ac:dyDescent="0.3">
      <c r="F45" s="56"/>
      <c r="G45" s="20"/>
    </row>
  </sheetData>
  <sortState ref="A2:AE10">
    <sortCondition ref="A2:A10"/>
  </sortState>
  <mergeCells count="5">
    <mergeCell ref="A37:D37"/>
    <mergeCell ref="A36:D36"/>
    <mergeCell ref="A22:F22"/>
    <mergeCell ref="A1:F1"/>
    <mergeCell ref="A2:F2"/>
  </mergeCells>
  <hyperlinks>
    <hyperlink ref="A1:D1" location="CONTENIDO!A1" display="EMPRESAS DE TRANSPORTE AÉREO- CARGA 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K9" sqref="K9:K10"/>
    </sheetView>
  </sheetViews>
  <sheetFormatPr baseColWidth="10" defaultRowHeight="14.4" x14ac:dyDescent="0.3"/>
  <cols>
    <col min="1" max="1" width="26.26953125" style="41" customWidth="1"/>
    <col min="2" max="3" width="10.54296875" style="41" bestFit="1" customWidth="1"/>
    <col min="4" max="7" width="11.7265625" style="41" bestFit="1" customWidth="1"/>
    <col min="8" max="8" width="13.81640625" style="41" bestFit="1" customWidth="1"/>
    <col min="9" max="16384" width="10.90625" style="8"/>
  </cols>
  <sheetData>
    <row r="1" spans="1:8" ht="15" thickBot="1" x14ac:dyDescent="0.35">
      <c r="A1" s="257" t="s">
        <v>294</v>
      </c>
      <c r="B1" s="258"/>
      <c r="C1" s="258"/>
      <c r="D1" s="258"/>
      <c r="E1" s="258"/>
      <c r="F1" s="258"/>
      <c r="G1" s="258"/>
      <c r="H1" s="258"/>
    </row>
    <row r="2" spans="1:8" ht="15" thickBot="1" x14ac:dyDescent="0.35">
      <c r="A2" s="42"/>
      <c r="B2" s="42"/>
      <c r="C2" s="42"/>
      <c r="D2" s="42"/>
      <c r="E2" s="42"/>
      <c r="F2" s="42"/>
      <c r="G2" s="42"/>
      <c r="H2" s="42"/>
    </row>
    <row r="3" spans="1:8" ht="15" thickBot="1" x14ac:dyDescent="0.35">
      <c r="A3" s="123" t="s">
        <v>293</v>
      </c>
      <c r="B3" s="112" t="s">
        <v>288</v>
      </c>
      <c r="C3" s="112" t="s">
        <v>97</v>
      </c>
      <c r="D3" s="112" t="s">
        <v>289</v>
      </c>
      <c r="E3" s="112" t="s">
        <v>153</v>
      </c>
      <c r="F3" s="112" t="s">
        <v>104</v>
      </c>
      <c r="G3" s="112" t="s">
        <v>104</v>
      </c>
      <c r="H3" s="113" t="s">
        <v>290</v>
      </c>
    </row>
    <row r="4" spans="1:8" ht="15" thickBot="1" x14ac:dyDescent="0.35">
      <c r="A4" s="118" t="s">
        <v>286</v>
      </c>
      <c r="B4" s="119" t="s">
        <v>23</v>
      </c>
      <c r="C4" s="119" t="s">
        <v>24</v>
      </c>
      <c r="D4" s="119" t="s">
        <v>101</v>
      </c>
      <c r="E4" s="119" t="s">
        <v>2</v>
      </c>
      <c r="F4" s="119" t="s">
        <v>12</v>
      </c>
      <c r="G4" s="119" t="s">
        <v>216</v>
      </c>
      <c r="H4" s="120" t="s">
        <v>25</v>
      </c>
    </row>
    <row r="5" spans="1:8" x14ac:dyDescent="0.3">
      <c r="A5" s="23" t="s">
        <v>55</v>
      </c>
      <c r="B5" s="102">
        <v>1267727</v>
      </c>
      <c r="C5" s="102">
        <v>559506</v>
      </c>
      <c r="D5" s="102">
        <v>1681860</v>
      </c>
      <c r="E5" s="102">
        <v>937632</v>
      </c>
      <c r="F5" s="102">
        <v>534371</v>
      </c>
      <c r="G5" s="102">
        <v>524592</v>
      </c>
      <c r="H5" s="103">
        <v>371824.33333333331</v>
      </c>
    </row>
    <row r="6" spans="1:8" x14ac:dyDescent="0.3">
      <c r="A6" s="35" t="s">
        <v>76</v>
      </c>
      <c r="B6" s="104">
        <v>516477</v>
      </c>
      <c r="C6" s="104">
        <v>272327</v>
      </c>
      <c r="D6" s="104">
        <v>200751.5</v>
      </c>
      <c r="E6" s="104">
        <v>59409</v>
      </c>
      <c r="F6" s="104">
        <v>14820</v>
      </c>
      <c r="G6" s="104">
        <v>14549</v>
      </c>
      <c r="H6" s="105">
        <v>86142.666666666672</v>
      </c>
    </row>
    <row r="7" spans="1:8" x14ac:dyDescent="0.3">
      <c r="A7" s="35" t="s">
        <v>58</v>
      </c>
      <c r="B7" s="104">
        <v>175000</v>
      </c>
      <c r="C7" s="104">
        <v>130000</v>
      </c>
      <c r="D7" s="104">
        <v>5722047</v>
      </c>
      <c r="E7" s="104">
        <v>1628186</v>
      </c>
      <c r="F7" s="104">
        <v>2872377</v>
      </c>
      <c r="G7" s="104">
        <v>2819878</v>
      </c>
      <c r="H7" s="105">
        <v>130718.66666666667</v>
      </c>
    </row>
    <row r="8" spans="1:8" x14ac:dyDescent="0.3">
      <c r="A8" s="35" t="s">
        <v>59</v>
      </c>
      <c r="B8" s="104">
        <v>1129545</v>
      </c>
      <c r="C8" s="104">
        <v>724138</v>
      </c>
      <c r="D8" s="104">
        <v>1338988</v>
      </c>
      <c r="E8" s="104">
        <v>1724958</v>
      </c>
      <c r="F8" s="104">
        <v>203376</v>
      </c>
      <c r="G8" s="104">
        <v>199659</v>
      </c>
      <c r="H8" s="105">
        <v>322336.33333333331</v>
      </c>
    </row>
    <row r="9" spans="1:8" x14ac:dyDescent="0.3">
      <c r="A9" s="35" t="s">
        <v>61</v>
      </c>
      <c r="B9" s="104">
        <v>3084600</v>
      </c>
      <c r="C9" s="104">
        <v>3753000</v>
      </c>
      <c r="D9" s="104">
        <v>4776286</v>
      </c>
      <c r="E9" s="104">
        <v>8715931</v>
      </c>
      <c r="F9" s="104">
        <v>4900196</v>
      </c>
      <c r="G9" s="104">
        <v>4810635</v>
      </c>
      <c r="H9" s="105">
        <v>1008935.6666666666</v>
      </c>
    </row>
    <row r="10" spans="1:8" x14ac:dyDescent="0.3">
      <c r="A10" s="35" t="s">
        <v>77</v>
      </c>
      <c r="B10" s="104">
        <v>0</v>
      </c>
      <c r="C10" s="104">
        <v>0</v>
      </c>
      <c r="D10" s="104">
        <v>137275</v>
      </c>
      <c r="E10" s="104">
        <v>145575</v>
      </c>
      <c r="F10" s="104">
        <v>0</v>
      </c>
      <c r="G10" s="104">
        <v>0</v>
      </c>
      <c r="H10" s="105">
        <v>4551.333333333333</v>
      </c>
    </row>
    <row r="11" spans="1:8" ht="15" thickBot="1" x14ac:dyDescent="0.35">
      <c r="A11" s="47" t="s">
        <v>63</v>
      </c>
      <c r="B11" s="106">
        <v>1416000</v>
      </c>
      <c r="C11" s="106">
        <v>1170000</v>
      </c>
      <c r="D11" s="106">
        <v>152483</v>
      </c>
      <c r="E11" s="106">
        <v>2411836</v>
      </c>
      <c r="F11" s="106">
        <v>6170274</v>
      </c>
      <c r="G11" s="106">
        <v>6057499</v>
      </c>
      <c r="H11" s="107">
        <v>75778.333333333328</v>
      </c>
    </row>
    <row r="12" spans="1:8" ht="15" thickBot="1" x14ac:dyDescent="0.35">
      <c r="A12" s="114" t="s">
        <v>67</v>
      </c>
      <c r="B12" s="115">
        <f>SUM(B5:B11)</f>
        <v>7589349</v>
      </c>
      <c r="C12" s="115">
        <f t="shared" ref="C12" si="0">SUM(C5:C11)</f>
        <v>6608971</v>
      </c>
      <c r="D12" s="115">
        <f t="shared" ref="D12" si="1">SUM(D5:D11)</f>
        <v>14009690.5</v>
      </c>
      <c r="E12" s="115">
        <f t="shared" ref="E12" si="2">SUM(E5:E11)</f>
        <v>15623527</v>
      </c>
      <c r="F12" s="115">
        <f t="shared" ref="F12" si="3">SUM(F5:F11)</f>
        <v>14695414</v>
      </c>
      <c r="G12" s="115">
        <f t="shared" ref="G12" si="4">SUM(G5:G11)</f>
        <v>14426812</v>
      </c>
      <c r="H12" s="115">
        <f t="shared" ref="H12" si="5">SUM(H5:H11)</f>
        <v>2000287.333333333</v>
      </c>
    </row>
    <row r="13" spans="1:8" x14ac:dyDescent="0.3">
      <c r="A13" s="23" t="s">
        <v>64</v>
      </c>
      <c r="B13" s="102">
        <v>567045</v>
      </c>
      <c r="C13" s="102">
        <v>229090</v>
      </c>
      <c r="D13" s="102">
        <v>2054922.5</v>
      </c>
      <c r="E13" s="102">
        <v>827038</v>
      </c>
      <c r="F13" s="102">
        <v>888361</v>
      </c>
      <c r="G13" s="102">
        <v>872124</v>
      </c>
      <c r="H13" s="103">
        <v>237450.66666666666</v>
      </c>
    </row>
    <row r="14" spans="1:8" x14ac:dyDescent="0.3">
      <c r="A14" s="35" t="s">
        <v>74</v>
      </c>
      <c r="B14" s="104">
        <v>47500</v>
      </c>
      <c r="C14" s="104">
        <v>0</v>
      </c>
      <c r="D14" s="104">
        <v>33483</v>
      </c>
      <c r="E14" s="104">
        <v>1047905</v>
      </c>
      <c r="F14" s="104">
        <v>280707</v>
      </c>
      <c r="G14" s="104">
        <v>275577</v>
      </c>
      <c r="H14" s="105">
        <v>618</v>
      </c>
    </row>
    <row r="15" spans="1:8" ht="15" thickBot="1" x14ac:dyDescent="0.35">
      <c r="A15" s="47" t="s">
        <v>79</v>
      </c>
      <c r="B15" s="106">
        <v>155000</v>
      </c>
      <c r="C15" s="106">
        <v>455506</v>
      </c>
      <c r="D15" s="106">
        <v>432340.5</v>
      </c>
      <c r="E15" s="106">
        <v>75023</v>
      </c>
      <c r="F15" s="106">
        <v>19005</v>
      </c>
      <c r="G15" s="106">
        <v>18658</v>
      </c>
      <c r="H15" s="107">
        <v>119978.33333333333</v>
      </c>
    </row>
    <row r="16" spans="1:8" ht="15" thickBot="1" x14ac:dyDescent="0.35">
      <c r="A16" s="114" t="s">
        <v>68</v>
      </c>
      <c r="B16" s="115">
        <f>SUM(B13:B15)</f>
        <v>769545</v>
      </c>
      <c r="C16" s="115">
        <f t="shared" ref="C16" si="6">SUM(C13:C15)</f>
        <v>684596</v>
      </c>
      <c r="D16" s="115">
        <f t="shared" ref="D16" si="7">SUM(D13:D15)</f>
        <v>2520746</v>
      </c>
      <c r="E16" s="115">
        <f t="shared" ref="E16" si="8">SUM(E13:E15)</f>
        <v>1949966</v>
      </c>
      <c r="F16" s="115">
        <f t="shared" ref="F16" si="9">SUM(F13:F15)</f>
        <v>1188073</v>
      </c>
      <c r="G16" s="115">
        <f t="shared" ref="G16" si="10">SUM(G13:G15)</f>
        <v>1166359</v>
      </c>
      <c r="H16" s="115">
        <f t="shared" ref="H16" si="11">SUM(H13:H15)</f>
        <v>358047</v>
      </c>
    </row>
    <row r="17" spans="1:8" ht="15" thickBot="1" x14ac:dyDescent="0.35">
      <c r="A17" s="116" t="s">
        <v>54</v>
      </c>
      <c r="B17" s="117">
        <f>+B12+B16</f>
        <v>8358894</v>
      </c>
      <c r="C17" s="117">
        <f t="shared" ref="C17" si="12">+C12+C16</f>
        <v>7293567</v>
      </c>
      <c r="D17" s="117">
        <f t="shared" ref="D17" si="13">+D12+D16</f>
        <v>16530436.5</v>
      </c>
      <c r="E17" s="117">
        <f t="shared" ref="E17" si="14">+E12+E16</f>
        <v>17573493</v>
      </c>
      <c r="F17" s="117">
        <f t="shared" ref="F17" si="15">+F12+F16</f>
        <v>15883487</v>
      </c>
      <c r="G17" s="117">
        <f t="shared" ref="G17" si="16">+G12+G16</f>
        <v>15593171</v>
      </c>
      <c r="H17" s="117">
        <f t="shared" ref="H17" si="17">+H12+H16</f>
        <v>2358334.333333333</v>
      </c>
    </row>
    <row r="18" spans="1:8" x14ac:dyDescent="0.3">
      <c r="A18" s="23" t="s">
        <v>340</v>
      </c>
      <c r="B18" s="102">
        <v>661</v>
      </c>
      <c r="C18" s="102">
        <v>116</v>
      </c>
      <c r="D18" s="102">
        <v>1170</v>
      </c>
      <c r="E18" s="102">
        <v>9300</v>
      </c>
      <c r="F18" s="102">
        <v>1441</v>
      </c>
      <c r="G18" s="102">
        <v>2027</v>
      </c>
      <c r="H18" s="103">
        <v>2329</v>
      </c>
    </row>
    <row r="19" spans="1:8" x14ac:dyDescent="0.3">
      <c r="A19" s="35" t="s">
        <v>341</v>
      </c>
      <c r="B19" s="104">
        <v>770</v>
      </c>
      <c r="C19" s="104">
        <v>121</v>
      </c>
      <c r="D19" s="104">
        <v>1871</v>
      </c>
      <c r="E19" s="104">
        <v>2924</v>
      </c>
      <c r="F19" s="104">
        <v>389</v>
      </c>
      <c r="G19" s="104">
        <v>296</v>
      </c>
      <c r="H19" s="105">
        <v>2107</v>
      </c>
    </row>
    <row r="20" spans="1:8" ht="15" thickBot="1" x14ac:dyDescent="0.35">
      <c r="A20" s="175" t="s">
        <v>342</v>
      </c>
      <c r="B20" s="108">
        <v>4</v>
      </c>
      <c r="C20" s="108">
        <v>1</v>
      </c>
      <c r="D20" s="108">
        <v>5</v>
      </c>
      <c r="E20" s="108">
        <v>5</v>
      </c>
      <c r="F20" s="108">
        <v>4</v>
      </c>
      <c r="G20" s="108">
        <v>4</v>
      </c>
      <c r="H20" s="109">
        <v>8</v>
      </c>
    </row>
    <row r="21" spans="1:8" ht="15" thickBot="1" x14ac:dyDescent="0.35"/>
    <row r="22" spans="1:8" ht="15" thickBot="1" x14ac:dyDescent="0.35">
      <c r="A22" s="245" t="s">
        <v>70</v>
      </c>
      <c r="B22" s="246"/>
      <c r="C22" s="246"/>
      <c r="D22" s="246"/>
      <c r="E22" s="246"/>
      <c r="F22" s="246"/>
      <c r="G22" s="246"/>
      <c r="H22" s="246"/>
    </row>
    <row r="23" spans="1:8" x14ac:dyDescent="0.3">
      <c r="A23" s="23" t="s">
        <v>55</v>
      </c>
      <c r="B23" s="110">
        <f t="shared" ref="B23" si="18">+B5/B$17</f>
        <v>0.1516620500271926</v>
      </c>
      <c r="C23" s="110">
        <f t="shared" ref="C23:H23" si="19">+C5/C$17</f>
        <v>7.6712258898835095E-2</v>
      </c>
      <c r="D23" s="110">
        <f t="shared" si="19"/>
        <v>0.10174322982941195</v>
      </c>
      <c r="E23" s="110">
        <f t="shared" si="19"/>
        <v>5.3354902181370546E-2</v>
      </c>
      <c r="F23" s="110">
        <f t="shared" si="19"/>
        <v>3.3643179233879814E-2</v>
      </c>
      <c r="G23" s="110">
        <f t="shared" si="19"/>
        <v>3.3642419492481673E-2</v>
      </c>
      <c r="H23" s="110">
        <f t="shared" si="19"/>
        <v>0.15766396141457467</v>
      </c>
    </row>
    <row r="24" spans="1:8" x14ac:dyDescent="0.3">
      <c r="A24" s="35" t="s">
        <v>57</v>
      </c>
      <c r="B24" s="110">
        <f t="shared" ref="B24:H24" si="20">+B6/B$17</f>
        <v>6.1787719762925575E-2</v>
      </c>
      <c r="C24" s="110">
        <f t="shared" si="20"/>
        <v>3.7337971941575364E-2</v>
      </c>
      <c r="D24" s="110">
        <f t="shared" si="20"/>
        <v>1.2144355655702134E-2</v>
      </c>
      <c r="E24" s="110">
        <f t="shared" si="20"/>
        <v>3.3806028203954672E-3</v>
      </c>
      <c r="F24" s="110">
        <f t="shared" si="20"/>
        <v>9.3304448827892766E-4</v>
      </c>
      <c r="G24" s="110">
        <f t="shared" si="20"/>
        <v>9.3303664790182826E-4</v>
      </c>
      <c r="H24" s="110">
        <f t="shared" si="20"/>
        <v>3.6526910306610476E-2</v>
      </c>
    </row>
    <row r="25" spans="1:8" x14ac:dyDescent="0.3">
      <c r="A25" s="35" t="s">
        <v>58</v>
      </c>
      <c r="B25" s="110">
        <f t="shared" ref="B25:H25" si="21">+B7/B$17</f>
        <v>2.0935784088182002E-2</v>
      </c>
      <c r="C25" s="110">
        <f t="shared" si="21"/>
        <v>1.7823926207848641E-2</v>
      </c>
      <c r="D25" s="110">
        <f t="shared" si="21"/>
        <v>0.34615220233295108</v>
      </c>
      <c r="E25" s="110">
        <f t="shared" si="21"/>
        <v>9.2650106612271105E-2</v>
      </c>
      <c r="F25" s="110">
        <f t="shared" si="21"/>
        <v>0.18084045398847243</v>
      </c>
      <c r="G25" s="110">
        <f t="shared" si="21"/>
        <v>0.18084057437707826</v>
      </c>
      <c r="H25" s="110">
        <f t="shared" si="21"/>
        <v>5.542838639079023E-2</v>
      </c>
    </row>
    <row r="26" spans="1:8" x14ac:dyDescent="0.3">
      <c r="A26" s="35" t="s">
        <v>59</v>
      </c>
      <c r="B26" s="110">
        <f t="shared" ref="B26:H26" si="22">+B8/B$17</f>
        <v>0.13513091564506022</v>
      </c>
      <c r="C26" s="110">
        <f t="shared" si="22"/>
        <v>9.9284479048454624E-2</v>
      </c>
      <c r="D26" s="110">
        <f t="shared" si="22"/>
        <v>8.1001369806538381E-2</v>
      </c>
      <c r="E26" s="110">
        <f t="shared" si="22"/>
        <v>9.815680923536374E-2</v>
      </c>
      <c r="F26" s="110">
        <f t="shared" si="22"/>
        <v>1.280424128530467E-2</v>
      </c>
      <c r="G26" s="110">
        <f t="shared" si="22"/>
        <v>1.2804258992606442E-2</v>
      </c>
      <c r="H26" s="110">
        <f t="shared" si="22"/>
        <v>0.13667965935844834</v>
      </c>
    </row>
    <row r="27" spans="1:8" x14ac:dyDescent="0.3">
      <c r="A27" s="35" t="s">
        <v>71</v>
      </c>
      <c r="B27" s="110">
        <f t="shared" ref="B27:H27" si="23">+B9/B$17</f>
        <v>0.36902011199089257</v>
      </c>
      <c r="C27" s="110">
        <f t="shared" si="23"/>
        <v>0.51456303890812272</v>
      </c>
      <c r="D27" s="110">
        <f t="shared" si="23"/>
        <v>0.28893889160156178</v>
      </c>
      <c r="E27" s="110">
        <f t="shared" si="23"/>
        <v>0.49597032303139732</v>
      </c>
      <c r="F27" s="110">
        <f t="shared" si="23"/>
        <v>0.3085088305861301</v>
      </c>
      <c r="G27" s="110">
        <f t="shared" si="23"/>
        <v>0.30850909029343676</v>
      </c>
      <c r="H27" s="110">
        <f t="shared" si="23"/>
        <v>0.42781706240972622</v>
      </c>
    </row>
    <row r="28" spans="1:8" x14ac:dyDescent="0.3">
      <c r="A28" s="35" t="s">
        <v>62</v>
      </c>
      <c r="B28" s="110">
        <f t="shared" ref="B28:H28" si="24">+B10/B$17</f>
        <v>0</v>
      </c>
      <c r="C28" s="110">
        <f t="shared" si="24"/>
        <v>0</v>
      </c>
      <c r="D28" s="110">
        <f t="shared" si="24"/>
        <v>8.3043784113020856E-3</v>
      </c>
      <c r="E28" s="110">
        <f t="shared" si="24"/>
        <v>8.2837828540973605E-3</v>
      </c>
      <c r="F28" s="110">
        <f t="shared" si="24"/>
        <v>0</v>
      </c>
      <c r="G28" s="110">
        <f t="shared" si="24"/>
        <v>0</v>
      </c>
      <c r="H28" s="110">
        <f t="shared" si="24"/>
        <v>1.9298931746036009E-3</v>
      </c>
    </row>
    <row r="29" spans="1:8" ht="15" thickBot="1" x14ac:dyDescent="0.35">
      <c r="A29" s="35" t="s">
        <v>63</v>
      </c>
      <c r="B29" s="110">
        <f t="shared" ref="B29:H35" si="25">+B11/B$17</f>
        <v>0.16940040153637551</v>
      </c>
      <c r="C29" s="110">
        <f t="shared" si="25"/>
        <v>0.16041533587063778</v>
      </c>
      <c r="D29" s="110">
        <f t="shared" si="25"/>
        <v>9.2243783157208228E-3</v>
      </c>
      <c r="E29" s="110">
        <f t="shared" si="25"/>
        <v>0.13724283499017526</v>
      </c>
      <c r="F29" s="110">
        <f t="shared" si="25"/>
        <v>0.3884709950655042</v>
      </c>
      <c r="G29" s="110">
        <f t="shared" si="25"/>
        <v>0.38847127373899765</v>
      </c>
      <c r="H29" s="110">
        <f t="shared" si="25"/>
        <v>3.2132141852095328E-2</v>
      </c>
    </row>
    <row r="30" spans="1:8" ht="15" thickBot="1" x14ac:dyDescent="0.35">
      <c r="A30" s="94" t="s">
        <v>67</v>
      </c>
      <c r="B30" s="198">
        <f t="shared" si="25"/>
        <v>0.90793698305062842</v>
      </c>
      <c r="C30" s="198">
        <f t="shared" si="25"/>
        <v>0.90613701087547427</v>
      </c>
      <c r="D30" s="198">
        <f t="shared" si="25"/>
        <v>0.84750880595318823</v>
      </c>
      <c r="E30" s="198">
        <f t="shared" si="25"/>
        <v>0.88903936172507081</v>
      </c>
      <c r="F30" s="198">
        <f t="shared" si="25"/>
        <v>0.92520074464757018</v>
      </c>
      <c r="G30" s="198">
        <f t="shared" si="25"/>
        <v>0.92520065354250269</v>
      </c>
      <c r="H30" s="198">
        <f t="shared" si="25"/>
        <v>0.84817801490684874</v>
      </c>
    </row>
    <row r="31" spans="1:8" x14ac:dyDescent="0.3">
      <c r="A31" s="35" t="s">
        <v>64</v>
      </c>
      <c r="B31" s="110">
        <f t="shared" si="25"/>
        <v>6.7837323933046645E-2</v>
      </c>
      <c r="C31" s="110">
        <f t="shared" si="25"/>
        <v>3.1409871191969578E-2</v>
      </c>
      <c r="D31" s="110">
        <f t="shared" si="25"/>
        <v>0.12431144815806891</v>
      </c>
      <c r="E31" s="110">
        <f t="shared" si="25"/>
        <v>4.7061674079251062E-2</v>
      </c>
      <c r="F31" s="110">
        <f t="shared" si="25"/>
        <v>5.5929847142507184E-2</v>
      </c>
      <c r="G31" s="110">
        <f t="shared" si="25"/>
        <v>5.5929868273746242E-2</v>
      </c>
      <c r="H31" s="110">
        <f t="shared" si="25"/>
        <v>0.10068575235939831</v>
      </c>
    </row>
    <row r="32" spans="1:8" x14ac:dyDescent="0.3">
      <c r="A32" s="35" t="s">
        <v>65</v>
      </c>
      <c r="B32" s="110">
        <f t="shared" si="25"/>
        <v>5.6825699667922575E-3</v>
      </c>
      <c r="C32" s="110">
        <f t="shared" si="25"/>
        <v>0</v>
      </c>
      <c r="D32" s="110">
        <f t="shared" si="25"/>
        <v>2.0255363492670021E-3</v>
      </c>
      <c r="E32" s="110">
        <f t="shared" si="25"/>
        <v>5.9629864136856572E-2</v>
      </c>
      <c r="F32" s="110">
        <f t="shared" si="25"/>
        <v>1.7672882535176314E-2</v>
      </c>
      <c r="G32" s="110">
        <f t="shared" si="25"/>
        <v>1.7672928745538673E-2</v>
      </c>
      <c r="H32" s="110">
        <f t="shared" si="25"/>
        <v>2.6204935884832842E-4</v>
      </c>
    </row>
    <row r="33" spans="1:8" ht="15" thickBot="1" x14ac:dyDescent="0.35">
      <c r="A33" s="35" t="s">
        <v>66</v>
      </c>
      <c r="B33" s="110">
        <f t="shared" si="25"/>
        <v>1.854312304953263E-2</v>
      </c>
      <c r="C33" s="110">
        <f t="shared" si="25"/>
        <v>6.2453117932556181E-2</v>
      </c>
      <c r="D33" s="110">
        <f t="shared" si="25"/>
        <v>2.6154209539475864E-2</v>
      </c>
      <c r="E33" s="110">
        <f t="shared" si="25"/>
        <v>4.2691000588215445E-3</v>
      </c>
      <c r="F33" s="110">
        <f t="shared" si="25"/>
        <v>1.1965256747463577E-3</v>
      </c>
      <c r="G33" s="110">
        <f t="shared" si="25"/>
        <v>1.1965494382124072E-3</v>
      </c>
      <c r="H33" s="110">
        <f t="shared" si="25"/>
        <v>5.0874183374904583E-2</v>
      </c>
    </row>
    <row r="34" spans="1:8" ht="15" thickBot="1" x14ac:dyDescent="0.35">
      <c r="A34" s="121" t="s">
        <v>68</v>
      </c>
      <c r="B34" s="199">
        <f t="shared" si="25"/>
        <v>9.2063016949371537E-2</v>
      </c>
      <c r="C34" s="199">
        <f t="shared" si="25"/>
        <v>9.3862989124525759E-2</v>
      </c>
      <c r="D34" s="199">
        <f t="shared" si="25"/>
        <v>0.15249119404681177</v>
      </c>
      <c r="E34" s="199">
        <f t="shared" si="25"/>
        <v>0.11096063827492918</v>
      </c>
      <c r="F34" s="199">
        <f t="shared" si="25"/>
        <v>7.4799255352429858E-2</v>
      </c>
      <c r="G34" s="199">
        <f t="shared" si="25"/>
        <v>7.479934645749732E-2</v>
      </c>
      <c r="H34" s="199">
        <f t="shared" si="25"/>
        <v>0.15182198509315123</v>
      </c>
    </row>
    <row r="35" spans="1:8" ht="15" thickBot="1" x14ac:dyDescent="0.35">
      <c r="A35" s="122" t="s">
        <v>54</v>
      </c>
      <c r="B35" s="172">
        <f t="shared" si="25"/>
        <v>1</v>
      </c>
      <c r="C35" s="172">
        <f t="shared" si="25"/>
        <v>1</v>
      </c>
      <c r="D35" s="172">
        <f t="shared" si="25"/>
        <v>1</v>
      </c>
      <c r="E35" s="172">
        <f t="shared" si="25"/>
        <v>1</v>
      </c>
      <c r="F35" s="172">
        <f t="shared" si="25"/>
        <v>1</v>
      </c>
      <c r="G35" s="172">
        <f t="shared" si="25"/>
        <v>1</v>
      </c>
      <c r="H35" s="172">
        <f t="shared" si="25"/>
        <v>1</v>
      </c>
    </row>
    <row r="36" spans="1:8" x14ac:dyDescent="0.3">
      <c r="A36" s="147" t="s">
        <v>318</v>
      </c>
      <c r="B36" s="111"/>
      <c r="C36" s="111"/>
      <c r="D36" s="111"/>
      <c r="E36" s="111"/>
      <c r="F36" s="111"/>
      <c r="G36" s="111"/>
    </row>
    <row r="37" spans="1:8" x14ac:dyDescent="0.3">
      <c r="A37" s="147" t="s">
        <v>319</v>
      </c>
      <c r="B37" s="111"/>
      <c r="C37" s="111"/>
      <c r="D37" s="111"/>
      <c r="E37" s="111"/>
      <c r="F37" s="111"/>
      <c r="G37" s="111"/>
    </row>
    <row r="38" spans="1:8" x14ac:dyDescent="0.3">
      <c r="A38" s="8"/>
      <c r="B38" s="111"/>
      <c r="C38" s="111"/>
      <c r="D38" s="111"/>
      <c r="E38" s="111"/>
      <c r="F38" s="111"/>
      <c r="G38" s="111"/>
    </row>
    <row r="39" spans="1:8" x14ac:dyDescent="0.3">
      <c r="A39" s="146" t="s">
        <v>287</v>
      </c>
      <c r="B39" s="111"/>
      <c r="C39" s="111"/>
      <c r="D39" s="111"/>
      <c r="E39" s="111"/>
      <c r="F39" s="111"/>
      <c r="G39" s="111"/>
    </row>
  </sheetData>
  <mergeCells count="2">
    <mergeCell ref="A1:H1"/>
    <mergeCell ref="A22:H22"/>
  </mergeCells>
  <hyperlinks>
    <hyperlink ref="A1:H1" location="CONTENIDO!A1" display="EMPRESAS DE TRANSPORTE AÉREO  CARGA  - COSTOS DE OPERACIÓN POR TIPO DE AERONAVE -   I SEMESTRE DE 201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sqref="A1:H1"/>
    </sheetView>
  </sheetViews>
  <sheetFormatPr baseColWidth="10" defaultRowHeight="14.4" x14ac:dyDescent="0.3"/>
  <cols>
    <col min="1" max="1" width="24.6328125" style="41" customWidth="1"/>
    <col min="2" max="3" width="10.6328125" style="41" customWidth="1"/>
    <col min="4" max="4" width="10.54296875" style="41" customWidth="1"/>
    <col min="5" max="5" width="10.1796875" style="41" customWidth="1"/>
    <col min="6" max="6" width="10.26953125" style="41" customWidth="1"/>
    <col min="7" max="7" width="11.26953125" style="41" customWidth="1"/>
    <col min="8" max="8" width="13" style="41" customWidth="1"/>
    <col min="9" max="16384" width="10.90625" style="8"/>
  </cols>
  <sheetData>
    <row r="1" spans="1:8" x14ac:dyDescent="0.3">
      <c r="A1" s="262" t="s">
        <v>82</v>
      </c>
      <c r="B1" s="263"/>
      <c r="C1" s="263"/>
      <c r="D1" s="263"/>
      <c r="E1" s="263"/>
      <c r="F1" s="263"/>
      <c r="G1" s="263"/>
      <c r="H1" s="264"/>
    </row>
    <row r="2" spans="1:8" ht="15" thickBot="1" x14ac:dyDescent="0.35">
      <c r="A2" s="252" t="s">
        <v>337</v>
      </c>
      <c r="B2" s="253"/>
      <c r="C2" s="253"/>
      <c r="D2" s="253"/>
      <c r="E2" s="253"/>
      <c r="F2" s="253"/>
      <c r="G2" s="253"/>
      <c r="H2" s="265"/>
    </row>
    <row r="3" spans="1:8" ht="15" thickBot="1" x14ac:dyDescent="0.35">
      <c r="A3" s="169"/>
      <c r="B3" s="101" t="s">
        <v>334</v>
      </c>
      <c r="C3" s="101" t="s">
        <v>335</v>
      </c>
      <c r="D3" s="101" t="s">
        <v>335</v>
      </c>
      <c r="E3" s="101" t="s">
        <v>336</v>
      </c>
      <c r="F3" s="101" t="s">
        <v>335</v>
      </c>
      <c r="G3" s="101" t="s">
        <v>334</v>
      </c>
      <c r="H3" s="101" t="s">
        <v>336</v>
      </c>
    </row>
    <row r="4" spans="1:8" ht="15" thickBot="1" x14ac:dyDescent="0.35">
      <c r="A4" s="118" t="s">
        <v>0</v>
      </c>
      <c r="B4" s="130" t="s">
        <v>22</v>
      </c>
      <c r="C4" s="130" t="s">
        <v>48</v>
      </c>
      <c r="D4" s="130" t="s">
        <v>49</v>
      </c>
      <c r="E4" s="130" t="s">
        <v>52</v>
      </c>
      <c r="F4" s="130" t="s">
        <v>274</v>
      </c>
      <c r="G4" s="130" t="s">
        <v>50</v>
      </c>
      <c r="H4" s="130" t="s">
        <v>36</v>
      </c>
    </row>
    <row r="5" spans="1:8" x14ac:dyDescent="0.3">
      <c r="A5" s="23" t="s">
        <v>75</v>
      </c>
      <c r="B5" s="162">
        <v>568301</v>
      </c>
      <c r="C5" s="162">
        <v>442595</v>
      </c>
      <c r="D5" s="162">
        <v>442596</v>
      </c>
      <c r="E5" s="162">
        <v>124379</v>
      </c>
      <c r="F5" s="162">
        <v>442596</v>
      </c>
      <c r="G5" s="162">
        <v>591006</v>
      </c>
      <c r="H5" s="163">
        <v>124379</v>
      </c>
    </row>
    <row r="6" spans="1:8" x14ac:dyDescent="0.3">
      <c r="A6" s="35" t="s">
        <v>56</v>
      </c>
      <c r="B6" s="24">
        <v>0</v>
      </c>
      <c r="C6" s="24">
        <v>0</v>
      </c>
      <c r="D6" s="24">
        <v>0</v>
      </c>
      <c r="E6" s="24">
        <v>92297</v>
      </c>
      <c r="F6" s="24">
        <v>0</v>
      </c>
      <c r="G6" s="24">
        <v>0</v>
      </c>
      <c r="H6" s="164">
        <v>92297</v>
      </c>
    </row>
    <row r="7" spans="1:8" x14ac:dyDescent="0.3">
      <c r="A7" s="35" t="s">
        <v>76</v>
      </c>
      <c r="B7" s="24">
        <v>70541</v>
      </c>
      <c r="C7" s="24">
        <v>115108</v>
      </c>
      <c r="D7" s="24">
        <v>115108</v>
      </c>
      <c r="E7" s="24">
        <v>50584</v>
      </c>
      <c r="F7" s="24">
        <v>575542</v>
      </c>
      <c r="G7" s="24">
        <v>71391</v>
      </c>
      <c r="H7" s="164">
        <v>44174</v>
      </c>
    </row>
    <row r="8" spans="1:8" x14ac:dyDescent="0.3">
      <c r="A8" s="35" t="s">
        <v>58</v>
      </c>
      <c r="B8" s="24">
        <v>71632</v>
      </c>
      <c r="C8" s="24">
        <v>74870</v>
      </c>
      <c r="D8" s="24">
        <v>74870</v>
      </c>
      <c r="E8" s="24">
        <v>42464</v>
      </c>
      <c r="F8" s="24">
        <v>374352</v>
      </c>
      <c r="G8" s="24">
        <v>73869.5</v>
      </c>
      <c r="H8" s="164">
        <v>42464</v>
      </c>
    </row>
    <row r="9" spans="1:8" x14ac:dyDescent="0.3">
      <c r="A9" s="35" t="s">
        <v>59</v>
      </c>
      <c r="B9" s="24">
        <v>197078</v>
      </c>
      <c r="C9" s="24">
        <v>234141</v>
      </c>
      <c r="D9" s="24">
        <v>234141</v>
      </c>
      <c r="E9" s="24">
        <v>270828</v>
      </c>
      <c r="F9" s="24">
        <v>1170705</v>
      </c>
      <c r="G9" s="24">
        <v>202313</v>
      </c>
      <c r="H9" s="164">
        <v>3613</v>
      </c>
    </row>
    <row r="10" spans="1:8" x14ac:dyDescent="0.3">
      <c r="A10" s="35" t="s">
        <v>60</v>
      </c>
      <c r="B10" s="24">
        <v>38244</v>
      </c>
      <c r="C10" s="24">
        <v>51875</v>
      </c>
      <c r="D10" s="24">
        <v>51875</v>
      </c>
      <c r="E10" s="24">
        <v>0</v>
      </c>
      <c r="F10" s="24">
        <v>259376</v>
      </c>
      <c r="G10" s="24">
        <v>39049.5</v>
      </c>
      <c r="H10" s="164">
        <v>0</v>
      </c>
    </row>
    <row r="11" spans="1:8" x14ac:dyDescent="0.3">
      <c r="A11" s="35" t="s">
        <v>61</v>
      </c>
      <c r="B11" s="24">
        <v>765205</v>
      </c>
      <c r="C11" s="24">
        <v>530737</v>
      </c>
      <c r="D11" s="24">
        <v>1072089</v>
      </c>
      <c r="E11" s="24">
        <v>341065</v>
      </c>
      <c r="F11" s="24">
        <v>4686407</v>
      </c>
      <c r="G11" s="24">
        <v>709520</v>
      </c>
      <c r="H11" s="164">
        <v>341065</v>
      </c>
    </row>
    <row r="12" spans="1:8" x14ac:dyDescent="0.3">
      <c r="A12" s="35" t="s">
        <v>77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12753.5</v>
      </c>
      <c r="H12" s="164">
        <v>0</v>
      </c>
    </row>
    <row r="13" spans="1:8" ht="15" thickBot="1" x14ac:dyDescent="0.35">
      <c r="A13" s="47" t="s">
        <v>63</v>
      </c>
      <c r="B13" s="91">
        <v>554861.5</v>
      </c>
      <c r="C13" s="91">
        <v>246737</v>
      </c>
      <c r="D13" s="91">
        <v>0</v>
      </c>
      <c r="E13" s="91">
        <v>0</v>
      </c>
      <c r="F13" s="91">
        <v>0</v>
      </c>
      <c r="G13" s="91">
        <v>254415.5</v>
      </c>
      <c r="H13" s="165">
        <v>0</v>
      </c>
    </row>
    <row r="14" spans="1:8" ht="15" thickBot="1" x14ac:dyDescent="0.35">
      <c r="A14" s="114" t="s">
        <v>80</v>
      </c>
      <c r="B14" s="96">
        <f>SUM(B5:B13)</f>
        <v>2265862.5</v>
      </c>
      <c r="C14" s="96">
        <f t="shared" ref="C14" si="0">SUM(C5:C13)</f>
        <v>1696063</v>
      </c>
      <c r="D14" s="96">
        <f t="shared" ref="D14" si="1">SUM(D5:D13)</f>
        <v>1990679</v>
      </c>
      <c r="E14" s="96">
        <f t="shared" ref="E14" si="2">SUM(E5:E13)</f>
        <v>921617</v>
      </c>
      <c r="F14" s="96">
        <f t="shared" ref="F14" si="3">SUM(F5:F13)</f>
        <v>7508978</v>
      </c>
      <c r="G14" s="96">
        <f t="shared" ref="G14" si="4">SUM(G5:G13)</f>
        <v>1954318</v>
      </c>
      <c r="H14" s="97">
        <f t="shared" ref="H14" si="5">SUM(H5:H13)</f>
        <v>647992</v>
      </c>
    </row>
    <row r="15" spans="1:8" x14ac:dyDescent="0.3">
      <c r="A15" s="23" t="s">
        <v>64</v>
      </c>
      <c r="B15" s="27">
        <v>415209</v>
      </c>
      <c r="C15" s="27">
        <v>184018</v>
      </c>
      <c r="D15" s="27">
        <v>184018</v>
      </c>
      <c r="E15" s="27">
        <v>15279</v>
      </c>
      <c r="F15" s="27">
        <v>184016</v>
      </c>
      <c r="G15" s="27">
        <v>436410</v>
      </c>
      <c r="H15" s="166">
        <v>15279</v>
      </c>
    </row>
    <row r="16" spans="1:8" x14ac:dyDescent="0.3">
      <c r="A16" s="35" t="s">
        <v>74</v>
      </c>
      <c r="B16" s="24">
        <v>24196.5</v>
      </c>
      <c r="C16" s="24">
        <v>0</v>
      </c>
      <c r="D16" s="24">
        <v>0</v>
      </c>
      <c r="E16" s="24">
        <v>507663</v>
      </c>
      <c r="F16" s="24">
        <v>0</v>
      </c>
      <c r="G16" s="24">
        <v>25779.5</v>
      </c>
      <c r="H16" s="164">
        <v>507663</v>
      </c>
    </row>
    <row r="17" spans="1:8" ht="15" thickBot="1" x14ac:dyDescent="0.35">
      <c r="A17" s="47" t="s">
        <v>66</v>
      </c>
      <c r="B17" s="91">
        <v>576266.5</v>
      </c>
      <c r="C17" s="91">
        <v>887970</v>
      </c>
      <c r="D17" s="91">
        <v>887970</v>
      </c>
      <c r="E17" s="91">
        <v>98083</v>
      </c>
      <c r="F17" s="91">
        <v>887970</v>
      </c>
      <c r="G17" s="91">
        <v>584922</v>
      </c>
      <c r="H17" s="165">
        <v>98083</v>
      </c>
    </row>
    <row r="18" spans="1:8" ht="15" thickBot="1" x14ac:dyDescent="0.35">
      <c r="A18" s="114" t="s">
        <v>81</v>
      </c>
      <c r="B18" s="96">
        <f>SUM(B15:B17)</f>
        <v>1015672</v>
      </c>
      <c r="C18" s="96">
        <f t="shared" ref="C18" si="6">SUM(C15:C17)</f>
        <v>1071988</v>
      </c>
      <c r="D18" s="96">
        <f t="shared" ref="D18" si="7">SUM(D15:D17)</f>
        <v>1071988</v>
      </c>
      <c r="E18" s="96">
        <f t="shared" ref="E18" si="8">SUM(E15:E17)</f>
        <v>621025</v>
      </c>
      <c r="F18" s="96">
        <f t="shared" ref="F18" si="9">SUM(F15:F17)</f>
        <v>1071986</v>
      </c>
      <c r="G18" s="96">
        <f t="shared" ref="G18" si="10">SUM(G15:G17)</f>
        <v>1047111.5</v>
      </c>
      <c r="H18" s="97">
        <f t="shared" ref="H18" si="11">SUM(H15:H17)</f>
        <v>621025</v>
      </c>
    </row>
    <row r="19" spans="1:8" ht="15" thickBot="1" x14ac:dyDescent="0.35">
      <c r="A19" s="116" t="s">
        <v>54</v>
      </c>
      <c r="B19" s="170">
        <v>3281534.5</v>
      </c>
      <c r="C19" s="170">
        <v>2768051</v>
      </c>
      <c r="D19" s="170">
        <v>3062667</v>
      </c>
      <c r="E19" s="170">
        <v>1542642</v>
      </c>
      <c r="F19" s="170">
        <v>8580964</v>
      </c>
      <c r="G19" s="170">
        <v>3001429.5</v>
      </c>
      <c r="H19" s="171">
        <v>1269017</v>
      </c>
    </row>
    <row r="20" spans="1:8" x14ac:dyDescent="0.3">
      <c r="A20" s="23" t="s">
        <v>340</v>
      </c>
      <c r="B20" s="27">
        <v>7197</v>
      </c>
      <c r="C20" s="27">
        <v>263</v>
      </c>
      <c r="D20" s="27">
        <v>294</v>
      </c>
      <c r="E20" s="27">
        <v>344</v>
      </c>
      <c r="F20" s="27">
        <v>294</v>
      </c>
      <c r="G20" s="27">
        <v>2790</v>
      </c>
      <c r="H20" s="166">
        <v>286</v>
      </c>
    </row>
    <row r="21" spans="1:8" x14ac:dyDescent="0.3">
      <c r="A21" s="35" t="s">
        <v>341</v>
      </c>
      <c r="B21" s="24">
        <v>5523</v>
      </c>
      <c r="C21" s="24">
        <v>239</v>
      </c>
      <c r="D21" s="24">
        <v>300</v>
      </c>
      <c r="E21" s="24">
        <v>742</v>
      </c>
      <c r="F21" s="24">
        <v>131</v>
      </c>
      <c r="G21" s="24">
        <v>3116</v>
      </c>
      <c r="H21" s="164">
        <v>678</v>
      </c>
    </row>
    <row r="22" spans="1:8" ht="15" thickBot="1" x14ac:dyDescent="0.35">
      <c r="A22" s="175" t="s">
        <v>342</v>
      </c>
      <c r="B22" s="28">
        <v>18</v>
      </c>
      <c r="C22" s="28">
        <v>2</v>
      </c>
      <c r="D22" s="28">
        <v>4</v>
      </c>
      <c r="E22" s="28">
        <v>1</v>
      </c>
      <c r="F22" s="28">
        <v>30</v>
      </c>
      <c r="G22" s="28">
        <v>11</v>
      </c>
      <c r="H22" s="167">
        <v>1</v>
      </c>
    </row>
    <row r="23" spans="1:8" ht="15" thickBot="1" x14ac:dyDescent="0.35"/>
    <row r="24" spans="1:8" ht="15" thickBot="1" x14ac:dyDescent="0.35">
      <c r="A24" s="259" t="s">
        <v>70</v>
      </c>
      <c r="B24" s="260"/>
      <c r="C24" s="260"/>
      <c r="D24" s="260"/>
      <c r="E24" s="260"/>
      <c r="F24" s="260"/>
      <c r="G24" s="260"/>
      <c r="H24" s="261"/>
    </row>
    <row r="25" spans="1:8" x14ac:dyDescent="0.3">
      <c r="A25" s="23" t="s">
        <v>55</v>
      </c>
      <c r="B25" s="46">
        <f>+B6/B$19</f>
        <v>0</v>
      </c>
      <c r="C25" s="46">
        <f t="shared" ref="C25:H25" si="12">+C6/C$19</f>
        <v>0</v>
      </c>
      <c r="D25" s="46">
        <f t="shared" si="12"/>
        <v>0</v>
      </c>
      <c r="E25" s="46">
        <f t="shared" si="12"/>
        <v>5.9830472656650084E-2</v>
      </c>
      <c r="F25" s="46">
        <f t="shared" si="12"/>
        <v>0</v>
      </c>
      <c r="G25" s="46">
        <f t="shared" si="12"/>
        <v>0</v>
      </c>
      <c r="H25" s="46">
        <f t="shared" si="12"/>
        <v>7.2731098164957597E-2</v>
      </c>
    </row>
    <row r="26" spans="1:8" x14ac:dyDescent="0.3">
      <c r="A26" s="35" t="s">
        <v>56</v>
      </c>
      <c r="B26" s="46">
        <f t="shared" ref="B26:H26" si="13">+B7/B$19</f>
        <v>2.1496345688274798E-2</v>
      </c>
      <c r="C26" s="46">
        <f t="shared" si="13"/>
        <v>4.1584493927315648E-2</v>
      </c>
      <c r="D26" s="46">
        <f t="shared" si="13"/>
        <v>3.7584236222873726E-2</v>
      </c>
      <c r="E26" s="46">
        <f t="shared" si="13"/>
        <v>3.279049837875541E-2</v>
      </c>
      <c r="F26" s="46">
        <f t="shared" si="13"/>
        <v>6.7071951356514253E-2</v>
      </c>
      <c r="G26" s="46">
        <f t="shared" si="13"/>
        <v>2.3785666130089013E-2</v>
      </c>
      <c r="H26" s="46">
        <f t="shared" si="13"/>
        <v>3.4809620359695731E-2</v>
      </c>
    </row>
    <row r="27" spans="1:8" x14ac:dyDescent="0.3">
      <c r="A27" s="35" t="s">
        <v>57</v>
      </c>
      <c r="B27" s="46">
        <f t="shared" ref="B27:H27" si="14">+B8/B$19</f>
        <v>2.1828812099948972E-2</v>
      </c>
      <c r="C27" s="46">
        <f t="shared" si="14"/>
        <v>2.7047912050753402E-2</v>
      </c>
      <c r="D27" s="46">
        <f t="shared" si="14"/>
        <v>2.4446013882671543E-2</v>
      </c>
      <c r="E27" s="46">
        <f t="shared" si="14"/>
        <v>2.7526801422494654E-2</v>
      </c>
      <c r="F27" s="46">
        <f t="shared" si="14"/>
        <v>4.362586767640559E-2</v>
      </c>
      <c r="G27" s="46">
        <f t="shared" si="14"/>
        <v>2.4611439315832671E-2</v>
      </c>
      <c r="H27" s="46">
        <f t="shared" si="14"/>
        <v>3.346212068081042E-2</v>
      </c>
    </row>
    <row r="28" spans="1:8" x14ac:dyDescent="0.3">
      <c r="A28" s="35" t="s">
        <v>58</v>
      </c>
      <c r="B28" s="46">
        <f t="shared" ref="B28:H28" si="15">+B9/B$19</f>
        <v>6.005665946830667E-2</v>
      </c>
      <c r="C28" s="46">
        <f t="shared" si="15"/>
        <v>8.4586953058307088E-2</v>
      </c>
      <c r="D28" s="46">
        <f t="shared" si="15"/>
        <v>7.645003521440627E-2</v>
      </c>
      <c r="E28" s="46">
        <f t="shared" si="15"/>
        <v>0.1755611476933728</v>
      </c>
      <c r="F28" s="46">
        <f t="shared" si="15"/>
        <v>0.13643047564352909</v>
      </c>
      <c r="G28" s="46">
        <f t="shared" si="15"/>
        <v>6.7405547923081316E-2</v>
      </c>
      <c r="H28" s="46">
        <f t="shared" si="15"/>
        <v>2.8470855788377933E-3</v>
      </c>
    </row>
    <row r="29" spans="1:8" x14ac:dyDescent="0.3">
      <c r="A29" s="35" t="s">
        <v>59</v>
      </c>
      <c r="B29" s="46">
        <f t="shared" ref="B29:H29" si="16">+B10/B$19</f>
        <v>1.1654303802077961E-2</v>
      </c>
      <c r="C29" s="46">
        <f t="shared" si="16"/>
        <v>1.8740622914823462E-2</v>
      </c>
      <c r="D29" s="46">
        <f t="shared" si="16"/>
        <v>1.6937851878771018E-2</v>
      </c>
      <c r="E29" s="46">
        <f t="shared" si="16"/>
        <v>0</v>
      </c>
      <c r="F29" s="46">
        <f t="shared" si="16"/>
        <v>3.0226906906962902E-2</v>
      </c>
      <c r="G29" s="46">
        <f t="shared" si="16"/>
        <v>1.3010300591768022E-2</v>
      </c>
      <c r="H29" s="46">
        <f t="shared" si="16"/>
        <v>0</v>
      </c>
    </row>
    <row r="30" spans="1:8" x14ac:dyDescent="0.3">
      <c r="A30" s="35" t="s">
        <v>60</v>
      </c>
      <c r="B30" s="46">
        <f t="shared" ref="B30:H30" si="17">+B11/B$19</f>
        <v>0.23318511507345116</v>
      </c>
      <c r="C30" s="46">
        <f t="shared" si="17"/>
        <v>0.19173671294351152</v>
      </c>
      <c r="D30" s="46">
        <f t="shared" si="17"/>
        <v>0.35005078906717574</v>
      </c>
      <c r="E30" s="46">
        <f t="shared" si="17"/>
        <v>0.22109147812648688</v>
      </c>
      <c r="F30" s="46">
        <f t="shared" si="17"/>
        <v>0.54613992087602281</v>
      </c>
      <c r="G30" s="46">
        <f t="shared" si="17"/>
        <v>0.23639402491379524</v>
      </c>
      <c r="H30" s="46">
        <f t="shared" si="17"/>
        <v>0.26876314501696985</v>
      </c>
    </row>
    <row r="31" spans="1:8" x14ac:dyDescent="0.3">
      <c r="A31" s="35" t="s">
        <v>71</v>
      </c>
      <c r="B31" s="46">
        <f t="shared" ref="B31:H31" si="18">+B12/B$19</f>
        <v>0</v>
      </c>
      <c r="C31" s="46">
        <f t="shared" si="18"/>
        <v>0</v>
      </c>
      <c r="D31" s="46">
        <f t="shared" si="18"/>
        <v>0</v>
      </c>
      <c r="E31" s="46">
        <f t="shared" si="18"/>
        <v>0</v>
      </c>
      <c r="F31" s="46">
        <f t="shared" si="18"/>
        <v>0</v>
      </c>
      <c r="G31" s="46">
        <f t="shared" si="18"/>
        <v>4.2491419505272408E-3</v>
      </c>
      <c r="H31" s="46">
        <f t="shared" si="18"/>
        <v>0</v>
      </c>
    </row>
    <row r="32" spans="1:8" x14ac:dyDescent="0.3">
      <c r="A32" s="35" t="s">
        <v>62</v>
      </c>
      <c r="B32" s="46">
        <f t="shared" ref="B32:H32" si="19">+B13/B$19</f>
        <v>0.16908598705879826</v>
      </c>
      <c r="C32" s="46">
        <f t="shared" si="19"/>
        <v>8.9137447250791257E-2</v>
      </c>
      <c r="D32" s="46">
        <f t="shared" si="19"/>
        <v>0</v>
      </c>
      <c r="E32" s="46">
        <f t="shared" si="19"/>
        <v>0</v>
      </c>
      <c r="F32" s="46">
        <f t="shared" si="19"/>
        <v>0</v>
      </c>
      <c r="G32" s="46">
        <f t="shared" si="19"/>
        <v>8.4764776250783172E-2</v>
      </c>
      <c r="H32" s="46">
        <f t="shared" si="19"/>
        <v>0</v>
      </c>
    </row>
    <row r="33" spans="1:8" ht="15" thickBot="1" x14ac:dyDescent="0.35">
      <c r="A33" s="35" t="s">
        <v>63</v>
      </c>
      <c r="B33" s="46">
        <f t="shared" ref="B33:H33" si="20">+B14/B$19</f>
        <v>0.69048870276999985</v>
      </c>
      <c r="C33" s="46">
        <f t="shared" si="20"/>
        <v>0.61272823369222607</v>
      </c>
      <c r="D33" s="46">
        <f t="shared" si="20"/>
        <v>0.64998218872636171</v>
      </c>
      <c r="E33" s="46">
        <f t="shared" si="20"/>
        <v>0.59742765981997115</v>
      </c>
      <c r="F33" s="46">
        <f t="shared" si="20"/>
        <v>0.87507394274116523</v>
      </c>
      <c r="G33" s="46">
        <f t="shared" si="20"/>
        <v>0.6511290703313205</v>
      </c>
      <c r="H33" s="46">
        <f t="shared" si="20"/>
        <v>0.51062515316973689</v>
      </c>
    </row>
    <row r="34" spans="1:8" ht="15" thickBot="1" x14ac:dyDescent="0.35">
      <c r="A34" s="94" t="s">
        <v>67</v>
      </c>
      <c r="B34" s="173">
        <f>+B14/B$19</f>
        <v>0.69048870276999985</v>
      </c>
      <c r="C34" s="173">
        <f t="shared" ref="C34:H34" si="21">+C14/C$19</f>
        <v>0.61272823369222607</v>
      </c>
      <c r="D34" s="173">
        <f t="shared" si="21"/>
        <v>0.64998218872636171</v>
      </c>
      <c r="E34" s="173">
        <f t="shared" si="21"/>
        <v>0.59742765981997115</v>
      </c>
      <c r="F34" s="173">
        <f t="shared" si="21"/>
        <v>0.87507394274116523</v>
      </c>
      <c r="G34" s="173">
        <f t="shared" si="21"/>
        <v>0.6511290703313205</v>
      </c>
      <c r="H34" s="173">
        <f t="shared" si="21"/>
        <v>0.51062515316973689</v>
      </c>
    </row>
    <row r="35" spans="1:8" x14ac:dyDescent="0.3">
      <c r="A35" s="35" t="s">
        <v>64</v>
      </c>
      <c r="B35" s="33">
        <f>+B15/B$19</f>
        <v>0.12652891505483183</v>
      </c>
      <c r="C35" s="33">
        <f t="shared" ref="C35:H35" si="22">+C15/C$19</f>
        <v>6.6479266458602096E-2</v>
      </c>
      <c r="D35" s="33">
        <f t="shared" si="22"/>
        <v>6.0084233774027669E-2</v>
      </c>
      <c r="E35" s="33">
        <f t="shared" si="22"/>
        <v>9.904436674225128E-3</v>
      </c>
      <c r="F35" s="33">
        <f t="shared" si="22"/>
        <v>2.1444676845165649E-2</v>
      </c>
      <c r="G35" s="33">
        <f t="shared" si="22"/>
        <v>0.14540071655855985</v>
      </c>
      <c r="H35" s="33">
        <f t="shared" si="22"/>
        <v>1.2040027832566467E-2</v>
      </c>
    </row>
    <row r="36" spans="1:8" x14ac:dyDescent="0.3">
      <c r="A36" s="35" t="s">
        <v>65</v>
      </c>
      <c r="B36" s="33">
        <f t="shared" ref="B36:H36" si="23">+B16/B$19</f>
        <v>7.3735321082255877E-3</v>
      </c>
      <c r="C36" s="33">
        <f t="shared" si="23"/>
        <v>0</v>
      </c>
      <c r="D36" s="33">
        <f t="shared" si="23"/>
        <v>0</v>
      </c>
      <c r="E36" s="33">
        <f t="shared" si="23"/>
        <v>0.3290867226485471</v>
      </c>
      <c r="F36" s="33">
        <f t="shared" si="23"/>
        <v>0</v>
      </c>
      <c r="G36" s="33">
        <f t="shared" si="23"/>
        <v>8.5890739729185712E-3</v>
      </c>
      <c r="H36" s="33">
        <f t="shared" si="23"/>
        <v>0.40004428624675636</v>
      </c>
    </row>
    <row r="37" spans="1:8" ht="15" thickBot="1" x14ac:dyDescent="0.35">
      <c r="A37" s="35" t="s">
        <v>66</v>
      </c>
      <c r="B37" s="33">
        <f t="shared" ref="B37:H37" si="24">+B17/B$19</f>
        <v>0.17560885006694277</v>
      </c>
      <c r="C37" s="33">
        <f t="shared" si="24"/>
        <v>0.32079249984917185</v>
      </c>
      <c r="D37" s="33">
        <f t="shared" si="24"/>
        <v>0.28993357749961063</v>
      </c>
      <c r="E37" s="33">
        <f t="shared" si="24"/>
        <v>6.3581180857256572E-2</v>
      </c>
      <c r="F37" s="33">
        <f t="shared" si="24"/>
        <v>0.10348138041366914</v>
      </c>
      <c r="G37" s="33">
        <f t="shared" si="24"/>
        <v>0.19488113913720112</v>
      </c>
      <c r="H37" s="33">
        <f t="shared" si="24"/>
        <v>7.7290532750940291E-2</v>
      </c>
    </row>
    <row r="38" spans="1:8" ht="15" thickBot="1" x14ac:dyDescent="0.35">
      <c r="A38" s="121" t="s">
        <v>68</v>
      </c>
      <c r="B38" s="174">
        <f>+B18/B$19</f>
        <v>0.30951129723000015</v>
      </c>
      <c r="C38" s="174">
        <f t="shared" ref="C38:H38" si="25">+C18/C$19</f>
        <v>0.38727176630777393</v>
      </c>
      <c r="D38" s="174">
        <f t="shared" si="25"/>
        <v>0.35001781127363829</v>
      </c>
      <c r="E38" s="174">
        <f t="shared" si="25"/>
        <v>0.4025723401800288</v>
      </c>
      <c r="F38" s="174">
        <f t="shared" si="25"/>
        <v>0.12492605725883479</v>
      </c>
      <c r="G38" s="174">
        <f t="shared" si="25"/>
        <v>0.34887092966867955</v>
      </c>
      <c r="H38" s="174">
        <f t="shared" si="25"/>
        <v>0.48937484683026311</v>
      </c>
    </row>
    <row r="39" spans="1:8" ht="15" thickBot="1" x14ac:dyDescent="0.35">
      <c r="A39" s="122" t="s">
        <v>54</v>
      </c>
      <c r="B39" s="172">
        <f>+B19/B$19</f>
        <v>1</v>
      </c>
      <c r="C39" s="172">
        <f t="shared" ref="C39:H39" si="26">+C19/C$19</f>
        <v>1</v>
      </c>
      <c r="D39" s="172">
        <f t="shared" si="26"/>
        <v>1</v>
      </c>
      <c r="E39" s="172">
        <f t="shared" si="26"/>
        <v>1</v>
      </c>
      <c r="F39" s="172">
        <f t="shared" si="26"/>
        <v>1</v>
      </c>
      <c r="G39" s="172">
        <f t="shared" si="26"/>
        <v>1</v>
      </c>
      <c r="H39" s="172">
        <f t="shared" si="26"/>
        <v>1</v>
      </c>
    </row>
    <row r="40" spans="1:8" x14ac:dyDescent="0.3">
      <c r="A40" s="8"/>
      <c r="B40" s="8"/>
      <c r="C40" s="8"/>
      <c r="D40" s="8"/>
      <c r="E40" s="8"/>
      <c r="F40" s="8"/>
      <c r="G40" s="8"/>
      <c r="H40" s="8"/>
    </row>
    <row r="41" spans="1:8" x14ac:dyDescent="0.3">
      <c r="A41" s="147" t="s">
        <v>338</v>
      </c>
      <c r="B41" s="147"/>
      <c r="C41" s="8"/>
      <c r="D41" s="8"/>
      <c r="E41" s="8"/>
      <c r="F41" s="8"/>
      <c r="G41" s="8"/>
      <c r="H41" s="8"/>
    </row>
    <row r="42" spans="1:8" x14ac:dyDescent="0.3">
      <c r="A42" s="147" t="s">
        <v>339</v>
      </c>
      <c r="B42" s="147"/>
      <c r="C42" s="8"/>
      <c r="D42" s="8"/>
      <c r="E42" s="8"/>
      <c r="F42" s="8"/>
      <c r="G42" s="8"/>
      <c r="H42" s="8"/>
    </row>
    <row r="43" spans="1:8" x14ac:dyDescent="0.3">
      <c r="A43" s="8"/>
      <c r="B43" s="8"/>
      <c r="C43" s="8"/>
      <c r="D43" s="8"/>
      <c r="E43" s="8"/>
      <c r="F43" s="8"/>
      <c r="G43" s="8"/>
      <c r="H43" s="8"/>
    </row>
    <row r="44" spans="1:8" x14ac:dyDescent="0.3">
      <c r="A44" s="40" t="s">
        <v>287</v>
      </c>
      <c r="B44" s="8"/>
      <c r="C44" s="8"/>
      <c r="D44" s="8"/>
      <c r="E44" s="8"/>
      <c r="F44" s="8"/>
      <c r="G44" s="8"/>
      <c r="H44" s="8"/>
    </row>
  </sheetData>
  <sortState ref="A5:R13">
    <sortCondition ref="A5:A13"/>
  </sortState>
  <mergeCells count="3">
    <mergeCell ref="A24:H24"/>
    <mergeCell ref="A1:H1"/>
    <mergeCell ref="A2:H2"/>
  </mergeCells>
  <hyperlinks>
    <hyperlink ref="A1:H1" location="CONTENIDO!A1" display="EMPRESAS DE TRANSPORTE AÉREO  COMERCIAL REGIONAL  - COSTOS DE OPERACIÓN POR TIPO DE AERONAVE  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f46df1b-c851-4487-9672-e2321d678dfc">06</Orden>
    <Descripci_x00f3_n xmlns="7f46df1b-c851-4487-9672-e2321d678dfc" xsi:nil="true"/>
    <Formato xmlns="7f46df1b-c851-4487-9672-e2321d678dfc">/Style%20Library/Images/xls.svg</Formato>
    <Filtro xmlns="7f46df1b-c851-4487-9672-e2321d678dfc">COSTOS</Filtr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75F756529D5344999D0D802AAD6C9A" ma:contentTypeVersion="4" ma:contentTypeDescription="Crear nuevo documento." ma:contentTypeScope="" ma:versionID="27459195d74885395f54a37c084c0f16">
  <xsd:schema xmlns:xsd="http://www.w3.org/2001/XMLSchema" xmlns:xs="http://www.w3.org/2001/XMLSchema" xmlns:p="http://schemas.microsoft.com/office/2006/metadata/properties" xmlns:ns2="7f46df1b-c851-4487-9672-e2321d678dfc" targetNamespace="http://schemas.microsoft.com/office/2006/metadata/properties" ma:root="true" ma:fieldsID="3ce1ee72f2a1815a326f16ab0e419b7c" ns2:_="">
    <xsd:import namespace="7f46df1b-c851-4487-9672-e2321d678dfc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df1b-c851-4487-9672-e2321d678dfc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iltro" ma:index="9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1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7A13D-E94B-41BD-8524-ADC41595228E}"/>
</file>

<file path=customXml/itemProps2.xml><?xml version="1.0" encoding="utf-8"?>
<ds:datastoreItem xmlns:ds="http://schemas.openxmlformats.org/officeDocument/2006/customXml" ds:itemID="{ADE26E48-67C5-4DED-BCF3-7B6ECA53FA62}"/>
</file>

<file path=customXml/itemProps3.xml><?xml version="1.0" encoding="utf-8"?>
<ds:datastoreItem xmlns:ds="http://schemas.openxmlformats.org/officeDocument/2006/customXml" ds:itemID="{AFA04580-9A9B-4E49-99F1-9E1BB949ABF5}"/>
</file>

<file path=customXml/itemProps4.xml><?xml version="1.0" encoding="utf-8"?>
<ds:datastoreItem xmlns:ds="http://schemas.openxmlformats.org/officeDocument/2006/customXml" ds:itemID="{ADE26E48-67C5-4DED-BCF3-7B6ECA53FA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CONTENIDO</vt:lpstr>
      <vt:lpstr>EMPRESAS - TIPO AERONAVE</vt:lpstr>
      <vt:lpstr>COBERTURA</vt:lpstr>
      <vt:lpstr>GRAFICAS</vt:lpstr>
      <vt:lpstr>PAX REGULAR NACIONAL  I SEM</vt:lpstr>
      <vt:lpstr>PAX-  EXTRAN I SEM </vt:lpstr>
      <vt:lpstr>CARGA -EXTRANJERA I SEM</vt:lpstr>
      <vt:lpstr>CARGA NAL  I SEM 2013</vt:lpstr>
      <vt:lpstr>COMERC. REGIONAL I SEM</vt:lpstr>
      <vt:lpstr>AEROTAXIS I SEM</vt:lpstr>
      <vt:lpstr>TRABAJ AEREOS ESPEC I SEM </vt:lpstr>
      <vt:lpstr>AVIACION AGRICOLA  I SEM 2013</vt:lpstr>
      <vt:lpstr>ESPECIAL DE CARGA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Costos de Operación I Semestre 2013</dc:title>
  <dc:creator>Maria Nubia Huertas Peña</dc:creator>
  <cp:lastModifiedBy>41680593</cp:lastModifiedBy>
  <dcterms:created xsi:type="dcterms:W3CDTF">2012-04-10T13:43:01Z</dcterms:created>
  <dcterms:modified xsi:type="dcterms:W3CDTF">2013-08-29T19:48:29Z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0x0101009975F756529D5344999D0D802AAD6C9A</vt:lpwstr>
  </property>
  <property fmtid="{D5CDD505-2E9C-101B-9397-08002B2CF9AE}" pid="3" name="_dlc_DocIdItemGuid">
    <vt:lpwstr>dac3938f-1f95-4b2f-bce4-e3d28e88c2b6</vt:lpwstr>
  </property>
</Properties>
</file>